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576" windowHeight="11760" activeTab="1"/>
  </bookViews>
  <sheets>
    <sheet name="JEDNOTLIVCI" sheetId="1" r:id="rId1"/>
    <sheet name="DRUŽSTVA" sheetId="2" r:id="rId2"/>
    <sheet name="1. disciplína" sheetId="3" r:id="rId3"/>
    <sheet name="2. disciplína" sheetId="4" r:id="rId4"/>
    <sheet name="3. disciplína" sheetId="5" r:id="rId5"/>
    <sheet name="4. disciplína" sheetId="6" r:id="rId6"/>
    <sheet name="5. disciplína" sheetId="7" r:id="rId7"/>
  </sheets>
  <definedNames>
    <definedName name="_xlnm.Print_Area" localSheetId="2">'1. disciplína'!$A$1:$T$48</definedName>
    <definedName name="_xlnm.Print_Area" localSheetId="3">'2. disciplína'!$A$5:$AG$46</definedName>
    <definedName name="_xlnm.Print_Area" localSheetId="4">'3. disciplína'!$A$1:$AF$42</definedName>
    <definedName name="_xlnm.Print_Area" localSheetId="6">'5. disciplína'!$A$5:$B$40</definedName>
    <definedName name="_xlnm.Print_Area" localSheetId="1">'DRUŽSTVA'!$A$1:$M$55</definedName>
    <definedName name="_xlnm.Print_Area" localSheetId="0">'JEDNOTLIVCI'!$A$1:$M$55</definedName>
  </definedNames>
  <calcPr fullCalcOnLoad="1"/>
</workbook>
</file>

<file path=xl/sharedStrings.xml><?xml version="1.0" encoding="utf-8"?>
<sst xmlns="http://schemas.openxmlformats.org/spreadsheetml/2006/main" count="638" uniqueCount="184">
  <si>
    <t>číslo</t>
  </si>
  <si>
    <t>čas</t>
  </si>
  <si>
    <t>třída</t>
  </si>
  <si>
    <t>KVZ</t>
  </si>
  <si>
    <t>Název soutěže</t>
  </si>
  <si>
    <t>Termín konání:</t>
  </si>
  <si>
    <t>Místo konání:</t>
  </si>
  <si>
    <t>Kolo</t>
  </si>
  <si>
    <t>Č. soutěže</t>
  </si>
  <si>
    <t>Střelecký víceboj SVZ ČR</t>
  </si>
  <si>
    <t>střelnice AVZO, Dolní Skrýchov</t>
  </si>
  <si>
    <t>příjmení, jméno</t>
  </si>
  <si>
    <t>disciplína č.</t>
  </si>
  <si>
    <t>start.</t>
  </si>
  <si>
    <t>průkazu</t>
  </si>
  <si>
    <t>celkem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</si>
  <si>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</si>
  <si>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</si>
  <si>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</si>
  <si>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</si>
  <si>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</si>
  <si>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</si>
  <si>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</si>
  <si>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Mířená střelba na rychlost z velkorážové pistole nebo revolveru</t>
  </si>
  <si>
    <t>Akční střelba "Volná úloha" z velkorážové pistole nebo revolveru</t>
  </si>
  <si>
    <t>Akční střelba z malorážové pušky</t>
  </si>
  <si>
    <t>počet ran</t>
  </si>
  <si>
    <t>Body</t>
  </si>
  <si>
    <t>INFO</t>
  </si>
  <si>
    <t>součet</t>
  </si>
  <si>
    <t>SČS-D2</t>
  </si>
  <si>
    <t>(není)</t>
  </si>
  <si>
    <t>Čekal Josef</t>
  </si>
  <si>
    <t>0291</t>
  </si>
  <si>
    <t>Týn n. Vltavou</t>
  </si>
  <si>
    <t>0745</t>
  </si>
  <si>
    <t>1126</t>
  </si>
  <si>
    <t>Koch Miroslav</t>
  </si>
  <si>
    <t>1280</t>
  </si>
  <si>
    <t>1424</t>
  </si>
  <si>
    <t>Landkammer Václav</t>
  </si>
  <si>
    <t>1587</t>
  </si>
  <si>
    <t>Marek Petr</t>
  </si>
  <si>
    <t>1732</t>
  </si>
  <si>
    <t>Mesároš Štefan</t>
  </si>
  <si>
    <t>3518</t>
  </si>
  <si>
    <t>4288</t>
  </si>
  <si>
    <t>4172</t>
  </si>
  <si>
    <t>3700</t>
  </si>
  <si>
    <t>2995</t>
  </si>
  <si>
    <t>Urbanec Antonín</t>
  </si>
  <si>
    <t>3088</t>
  </si>
  <si>
    <t>Vejslík Vladimír</t>
  </si>
  <si>
    <t>3178</t>
  </si>
  <si>
    <t>Wrzecionko Albert</t>
  </si>
  <si>
    <t>3350</t>
  </si>
  <si>
    <t>3415</t>
  </si>
  <si>
    <t>jméno</t>
  </si>
  <si>
    <t>Adensam Martin</t>
  </si>
  <si>
    <t>4618</t>
  </si>
  <si>
    <t>Nikodým David</t>
  </si>
  <si>
    <t>výkon.</t>
  </si>
  <si>
    <t>Disciplína č. 5:</t>
  </si>
  <si>
    <t>družstva</t>
  </si>
  <si>
    <t>VÝSLEDKOVÁ LISTINA - DRUŽSTVA</t>
  </si>
  <si>
    <t xml:space="preserve">VÝSLEDKOVÁ LISTINA - JEDNOTLIVCI </t>
  </si>
  <si>
    <t>List 1</t>
  </si>
  <si>
    <t>List 2</t>
  </si>
  <si>
    <t>družstvo</t>
  </si>
  <si>
    <t>Střelecká štafeta družstev z velkorážové pistole nebo revolveru</t>
  </si>
  <si>
    <t>Král Jiří</t>
  </si>
  <si>
    <t>3580</t>
  </si>
  <si>
    <t>A</t>
  </si>
  <si>
    <t>B</t>
  </si>
  <si>
    <t>C</t>
  </si>
  <si>
    <t>Kvalifikační přebor</t>
  </si>
  <si>
    <t>Fiala Miroslav</t>
  </si>
  <si>
    <t>Píša Ladislav</t>
  </si>
  <si>
    <t>Pořadatel / organizátor</t>
  </si>
  <si>
    <t>Hodnocení: H = z</t>
  </si>
  <si>
    <t>VPs, VRs 2</t>
  </si>
  <si>
    <t>D</t>
  </si>
  <si>
    <t>body</t>
  </si>
  <si>
    <t>VT</t>
  </si>
  <si>
    <t>Limity výkon. tříd</t>
  </si>
  <si>
    <t>VT-III</t>
  </si>
  <si>
    <t>VT-II</t>
  </si>
  <si>
    <t>VT-I</t>
  </si>
  <si>
    <t>VT-M</t>
  </si>
  <si>
    <t>bodové hodnoty zón</t>
  </si>
  <si>
    <t>Počet ran: 0 + 10</t>
  </si>
  <si>
    <t>Hodnocení: H = z - t</t>
  </si>
  <si>
    <t>Počet ran: 0 + 12</t>
  </si>
  <si>
    <r>
      <t xml:space="preserve">kovové
</t>
    </r>
    <r>
      <rPr>
        <sz val="10"/>
        <rFont val="Arial CE"/>
        <family val="0"/>
      </rPr>
      <t>(počet)</t>
    </r>
  </si>
  <si>
    <t>SČS-D1</t>
  </si>
  <si>
    <t>135P</t>
  </si>
  <si>
    <t>Terč: biatlonový panel, 50 m</t>
  </si>
  <si>
    <t>Počet ran: neomezený</t>
  </si>
  <si>
    <t>H = 100 - t</t>
  </si>
  <si>
    <t>J. Němec 0-009</t>
  </si>
  <si>
    <t>KVZ Fruko J. Hradec</t>
  </si>
  <si>
    <t>Mířená střelba na přesnost z velkorážové pistole nebo revolveru (Vps, VRs 6)</t>
  </si>
  <si>
    <t>Terč: 77-P</t>
  </si>
  <si>
    <t>Počet ran: 5+15</t>
  </si>
  <si>
    <t>Počet ran: 0 + 6 (každý člen)</t>
  </si>
  <si>
    <t>Terč: SČS-D2, 11/10/9/8, HOTE (každý člen)</t>
  </si>
  <si>
    <t>Terč: SČS-D2 :11, 10, 9, 8 / 135P / GONG 2x / HOTE 2x</t>
  </si>
  <si>
    <t>135/P</t>
  </si>
  <si>
    <t>4862</t>
  </si>
  <si>
    <t>4503</t>
  </si>
  <si>
    <t>4955</t>
  </si>
  <si>
    <t>Štrobl Jan</t>
  </si>
  <si>
    <t>Fuksa Viktor</t>
  </si>
  <si>
    <t>5131</t>
  </si>
  <si>
    <t>5138</t>
  </si>
  <si>
    <t>Třebíč</t>
  </si>
  <si>
    <t>4882</t>
  </si>
  <si>
    <t>Pelhřimov</t>
  </si>
  <si>
    <t>Kališ Petr (Pi)</t>
  </si>
  <si>
    <t>Kališ Petr (Re)</t>
  </si>
  <si>
    <t>Štrobl Daniel</t>
  </si>
  <si>
    <t>5266</t>
  </si>
  <si>
    <t>5239</t>
  </si>
  <si>
    <t>Jílek Milan</t>
  </si>
  <si>
    <t>Mironiuk Zdeněk (Pi)</t>
  </si>
  <si>
    <t>Mironiuk Zdeněk (Re)</t>
  </si>
  <si>
    <t>Štrobl David</t>
  </si>
  <si>
    <t>4962</t>
  </si>
  <si>
    <t>Toman František</t>
  </si>
  <si>
    <t>Novotný Jaroslav</t>
  </si>
  <si>
    <t>5477</t>
  </si>
  <si>
    <t>Smejkal Martin</t>
  </si>
  <si>
    <t>5475</t>
  </si>
  <si>
    <t>Švihálek Jiří (Pi)</t>
  </si>
  <si>
    <t>Švihálek Jiří (Re)</t>
  </si>
  <si>
    <t>5481</t>
  </si>
  <si>
    <t>Švihálek Michal</t>
  </si>
  <si>
    <t>Z. Kruba 1-054</t>
  </si>
  <si>
    <t>střelnice Dolní Skrýchov</t>
  </si>
  <si>
    <t>Terč: 135 P + 77/P</t>
  </si>
  <si>
    <t>77/P</t>
  </si>
  <si>
    <t>čas I.</t>
  </si>
  <si>
    <t>body I.</t>
  </si>
  <si>
    <t>čas II.</t>
  </si>
  <si>
    <t>body II.</t>
  </si>
  <si>
    <t>body průměr</t>
  </si>
  <si>
    <t>Michalisko Vít</t>
  </si>
  <si>
    <t>Fruko JH 1</t>
  </si>
  <si>
    <t>Bína Jiří</t>
  </si>
  <si>
    <t>Telč 1</t>
  </si>
  <si>
    <t>Získal Karel</t>
  </si>
  <si>
    <t>Herzeg Bohumil</t>
  </si>
  <si>
    <t>Policie Počátky</t>
  </si>
  <si>
    <t>Jírů Václav</t>
  </si>
  <si>
    <t>Mynaříková Štěpánka</t>
  </si>
  <si>
    <t>SK Žirovnice</t>
  </si>
  <si>
    <t>Kraus Milan</t>
  </si>
  <si>
    <t>Štrobl Michal st.</t>
  </si>
  <si>
    <t>Štrobl Michal ml.</t>
  </si>
  <si>
    <t>ÚVS</t>
  </si>
  <si>
    <t>Dvořák Ladislav</t>
  </si>
  <si>
    <t>Fruko JH 2</t>
  </si>
  <si>
    <t>Fruko JH 3</t>
  </si>
  <si>
    <t>Bouda Lukáš</t>
  </si>
  <si>
    <t>Pechová Hana</t>
  </si>
  <si>
    <t>Telč 2</t>
  </si>
  <si>
    <t>Fruko JH 4</t>
  </si>
  <si>
    <t>jednotlivci</t>
  </si>
  <si>
    <t>5671</t>
  </si>
  <si>
    <t>5708</t>
  </si>
  <si>
    <t>5480</t>
  </si>
  <si>
    <t>Fruko JH 5</t>
  </si>
  <si>
    <t>Rendl Josef (Re)</t>
  </si>
  <si>
    <t>Rendl Josef (Pi)</t>
  </si>
  <si>
    <t xml:space="preserve">Kališ Petr </t>
  </si>
  <si>
    <t xml:space="preserve">Rendl Josef </t>
  </si>
  <si>
    <t xml:space="preserve">Švihálek Jiří </t>
  </si>
  <si>
    <t xml:space="preserve">Mironiuk Zdeněk </t>
  </si>
  <si>
    <t>MR SV</t>
  </si>
  <si>
    <t>1.</t>
  </si>
  <si>
    <t>2.</t>
  </si>
  <si>
    <t>3.</t>
  </si>
  <si>
    <t>0015</t>
  </si>
  <si>
    <t>POSTUP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</si>
</sst>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sz val="10"/>
      <name val="Arial Black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/>
    </xf>
    <xf numFmtId="2" fontId="6" fillId="0" borderId="21" xfId="0" applyNumberFormat="1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 locked="0"/>
    </xf>
    <xf numFmtId="0" fontId="8" fillId="32" borderId="16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26" xfId="0" applyNumberFormat="1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/>
      <protection/>
    </xf>
    <xf numFmtId="49" fontId="11" fillId="0" borderId="27" xfId="0" applyNumberFormat="1" applyFont="1" applyBorder="1" applyAlignment="1">
      <alignment horizontal="left" vertical="center"/>
    </xf>
    <xf numFmtId="49" fontId="11" fillId="0" borderId="28" xfId="0" applyNumberFormat="1" applyFont="1" applyBorder="1" applyAlignment="1">
      <alignment horizontal="left" vertical="center"/>
    </xf>
    <xf numFmtId="1" fontId="5" fillId="0" borderId="2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5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49" fontId="11" fillId="0" borderId="36" xfId="0" applyNumberFormat="1" applyFont="1" applyBorder="1" applyAlignment="1">
      <alignment horizontal="left" vertical="center"/>
    </xf>
    <xf numFmtId="49" fontId="11" fillId="0" borderId="3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7" fillId="0" borderId="33" xfId="0" applyFont="1" applyBorder="1" applyAlignment="1" applyProtection="1">
      <alignment horizontal="center"/>
      <protection locked="0"/>
    </xf>
    <xf numFmtId="49" fontId="11" fillId="0" borderId="42" xfId="0" applyNumberFormat="1" applyFont="1" applyBorder="1" applyAlignment="1">
      <alignment horizontal="left" vertical="center"/>
    </xf>
    <xf numFmtId="49" fontId="11" fillId="0" borderId="43" xfId="0" applyNumberFormat="1" applyFont="1" applyBorder="1" applyAlignment="1">
      <alignment horizontal="left" vertical="center"/>
    </xf>
    <xf numFmtId="1" fontId="0" fillId="0" borderId="33" xfId="0" applyNumberFormat="1" applyBorder="1" applyAlignment="1">
      <alignment horizont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left" vertical="center"/>
    </xf>
    <xf numFmtId="49" fontId="11" fillId="0" borderId="45" xfId="0" applyNumberFormat="1" applyFont="1" applyBorder="1" applyAlignment="1">
      <alignment horizontal="left" vertical="center"/>
    </xf>
    <xf numFmtId="0" fontId="0" fillId="0" borderId="46" xfId="0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left" vertical="center"/>
    </xf>
    <xf numFmtId="49" fontId="11" fillId="0" borderId="49" xfId="0" applyNumberFormat="1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15" fillId="0" borderId="0" xfId="0" applyFont="1" applyAlignment="1" applyProtection="1">
      <alignment horizontal="left"/>
      <protection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/>
    </xf>
    <xf numFmtId="2" fontId="5" fillId="0" borderId="3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1" fontId="16" fillId="0" borderId="3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49" fontId="11" fillId="0" borderId="54" xfId="0" applyNumberFormat="1" applyFont="1" applyBorder="1" applyAlignment="1">
      <alignment horizontal="left" vertical="center"/>
    </xf>
    <xf numFmtId="49" fontId="16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17" fillId="0" borderId="0" xfId="0" applyFont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 applyProtection="1">
      <alignment/>
      <protection/>
    </xf>
    <xf numFmtId="49" fontId="12" fillId="0" borderId="13" xfId="0" applyNumberFormat="1" applyFont="1" applyBorder="1" applyAlignment="1">
      <alignment horizontal="left" vertical="center"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" fontId="7" fillId="0" borderId="42" xfId="0" applyNumberFormat="1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33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" fillId="0" borderId="45" xfId="0" applyFont="1" applyBorder="1" applyAlignment="1" applyProtection="1">
      <alignment horizontal="center" wrapText="1"/>
      <protection/>
    </xf>
    <xf numFmtId="0" fontId="6" fillId="0" borderId="56" xfId="0" applyFont="1" applyBorder="1" applyAlignment="1" applyProtection="1">
      <alignment horizontal="center"/>
      <protection/>
    </xf>
    <xf numFmtId="0" fontId="8" fillId="32" borderId="57" xfId="0" applyFont="1" applyFill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8" fillId="32" borderId="18" xfId="0" applyFont="1" applyFill="1" applyBorder="1" applyAlignment="1" applyProtection="1">
      <alignment horizont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33" xfId="0" applyNumberFormat="1" applyFont="1" applyBorder="1" applyAlignment="1" applyProtection="1">
      <alignment horizontal="center"/>
      <protection/>
    </xf>
    <xf numFmtId="2" fontId="6" fillId="0" borderId="12" xfId="0" applyNumberFormat="1" applyFont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/>
    </xf>
    <xf numFmtId="0" fontId="17" fillId="0" borderId="0" xfId="0" applyFont="1" applyAlignment="1">
      <alignment/>
    </xf>
    <xf numFmtId="0" fontId="6" fillId="0" borderId="37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8" fillId="32" borderId="10" xfId="0" applyFont="1" applyFill="1" applyBorder="1" applyAlignment="1" applyProtection="1">
      <alignment horizontal="center"/>
      <protection/>
    </xf>
    <xf numFmtId="49" fontId="10" fillId="0" borderId="42" xfId="0" applyNumberFormat="1" applyFont="1" applyBorder="1" applyAlignment="1">
      <alignment horizontal="left" vertical="center"/>
    </xf>
    <xf numFmtId="0" fontId="7" fillId="0" borderId="53" xfId="0" applyNumberFormat="1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62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63" xfId="0" applyNumberFormat="1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35" xfId="0" applyNumberFormat="1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49" fontId="11" fillId="0" borderId="40" xfId="0" applyNumberFormat="1" applyFont="1" applyBorder="1" applyAlignment="1">
      <alignment horizontal="left" vertical="center"/>
    </xf>
    <xf numFmtId="0" fontId="0" fillId="0" borderId="35" xfId="0" applyNumberFormat="1" applyFont="1" applyBorder="1" applyAlignment="1" applyProtection="1">
      <alignment horizontal="left"/>
      <protection/>
    </xf>
    <xf numFmtId="0" fontId="0" fillId="0" borderId="62" xfId="0" applyNumberFormat="1" applyFont="1" applyBorder="1" applyAlignment="1" applyProtection="1">
      <alignment horizontal="left"/>
      <protection/>
    </xf>
    <xf numFmtId="0" fontId="0" fillId="0" borderId="63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/>
      <protection/>
    </xf>
    <xf numFmtId="49" fontId="11" fillId="0" borderId="42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41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49" fontId="11" fillId="34" borderId="42" xfId="0" applyNumberFormat="1" applyFont="1" applyFill="1" applyBorder="1" applyAlignment="1">
      <alignment horizontal="left" vertical="center"/>
    </xf>
    <xf numFmtId="49" fontId="11" fillId="34" borderId="43" xfId="0" applyNumberFormat="1" applyFont="1" applyFill="1" applyBorder="1" applyAlignment="1">
      <alignment horizontal="left" vertical="center"/>
    </xf>
    <xf numFmtId="49" fontId="11" fillId="34" borderId="13" xfId="0" applyNumberFormat="1" applyFont="1" applyFill="1" applyBorder="1" applyAlignment="1">
      <alignment horizontal="left" vertical="center"/>
    </xf>
    <xf numFmtId="49" fontId="11" fillId="34" borderId="26" xfId="0" applyNumberFormat="1" applyFont="1" applyFill="1" applyBorder="1" applyAlignment="1">
      <alignment horizontal="left" vertical="center"/>
    </xf>
    <xf numFmtId="49" fontId="11" fillId="34" borderId="44" xfId="0" applyNumberFormat="1" applyFont="1" applyFill="1" applyBorder="1" applyAlignment="1">
      <alignment horizontal="left" vertical="center"/>
    </xf>
    <xf numFmtId="49" fontId="11" fillId="34" borderId="45" xfId="0" applyNumberFormat="1" applyFont="1" applyFill="1" applyBorder="1" applyAlignment="1">
      <alignment horizontal="left" vertical="center"/>
    </xf>
    <xf numFmtId="0" fontId="11" fillId="0" borderId="35" xfId="0" applyNumberFormat="1" applyFont="1" applyBorder="1" applyAlignment="1" applyProtection="1">
      <alignment horizontal="left"/>
      <protection/>
    </xf>
    <xf numFmtId="0" fontId="11" fillId="0" borderId="62" xfId="0" applyNumberFormat="1" applyFont="1" applyBorder="1" applyAlignment="1" applyProtection="1">
      <alignment horizontal="left"/>
      <protection/>
    </xf>
    <xf numFmtId="0" fontId="11" fillId="0" borderId="63" xfId="0" applyNumberFormat="1" applyFon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9" fillId="0" borderId="37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64" xfId="0" applyFont="1" applyBorder="1" applyAlignment="1">
      <alignment/>
    </xf>
    <xf numFmtId="14" fontId="0" fillId="0" borderId="27" xfId="0" applyNumberFormat="1" applyBorder="1" applyAlignment="1">
      <alignment horizontal="left" vertical="center" indent="1"/>
    </xf>
    <xf numFmtId="0" fontId="0" fillId="0" borderId="65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14" fontId="0" fillId="0" borderId="13" xfId="0" applyNumberFormat="1" applyBorder="1" applyAlignment="1">
      <alignment horizontal="left" vertical="center" indent="1"/>
    </xf>
    <xf numFmtId="0" fontId="0" fillId="0" borderId="69" xfId="0" applyBorder="1" applyAlignment="1">
      <alignment horizontal="left" vertical="center" indent="1"/>
    </xf>
    <xf numFmtId="0" fontId="0" fillId="0" borderId="70" xfId="0" applyBorder="1" applyAlignment="1">
      <alignment horizontal="left" vertical="center" indent="1"/>
    </xf>
    <xf numFmtId="0" fontId="0" fillId="0" borderId="35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6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14" fontId="0" fillId="0" borderId="0" xfId="0" applyNumberFormat="1" applyBorder="1" applyAlignment="1">
      <alignment horizontal="left"/>
    </xf>
    <xf numFmtId="14" fontId="0" fillId="0" borderId="36" xfId="0" applyNumberForma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4" fontId="1" fillId="0" borderId="71" xfId="0" applyNumberFormat="1" applyFont="1" applyBorder="1" applyAlignment="1">
      <alignment horizontal="left"/>
    </xf>
    <xf numFmtId="14" fontId="1" fillId="0" borderId="45" xfId="0" applyNumberFormat="1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5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2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35" borderId="13" xfId="0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55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28" xfId="0" applyBorder="1" applyAlignment="1">
      <alignment/>
    </xf>
    <xf numFmtId="2" fontId="6" fillId="0" borderId="20" xfId="0" applyNumberFormat="1" applyFont="1" applyBorder="1" applyAlignment="1" applyProtection="1">
      <alignment horizontal="center" vertical="center"/>
      <protection/>
    </xf>
    <xf numFmtId="2" fontId="6" fillId="0" borderId="73" xfId="0" applyNumberFormat="1" applyFont="1" applyBorder="1" applyAlignment="1" applyProtection="1">
      <alignment horizontal="center" vertical="center"/>
      <protection/>
    </xf>
    <xf numFmtId="2" fontId="6" fillId="0" borderId="74" xfId="0" applyNumberFormat="1" applyFont="1" applyBorder="1" applyAlignment="1" applyProtection="1">
      <alignment horizontal="center" vertical="center"/>
      <protection/>
    </xf>
    <xf numFmtId="2" fontId="7" fillId="0" borderId="34" xfId="0" applyNumberFormat="1" applyFont="1" applyBorder="1" applyAlignment="1" applyProtection="1">
      <alignment horizontal="center" vertical="center"/>
      <protection locked="0"/>
    </xf>
    <xf numFmtId="2" fontId="7" fillId="0" borderId="75" xfId="0" applyNumberFormat="1" applyFont="1" applyBorder="1" applyAlignment="1" applyProtection="1">
      <alignment horizontal="center" vertical="center"/>
      <protection locked="0"/>
    </xf>
    <xf numFmtId="2" fontId="7" fillId="0" borderId="38" xfId="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49" fontId="11" fillId="36" borderId="13" xfId="0" applyNumberFormat="1" applyFont="1" applyFill="1" applyBorder="1" applyAlignment="1">
      <alignment horizontal="left" vertical="center"/>
    </xf>
    <xf numFmtId="49" fontId="11" fillId="36" borderId="26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zoomScalePageLayoutView="0" workbookViewId="0" topLeftCell="A4">
      <selection activeCell="P50" sqref="P50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9.50390625" style="0" customWidth="1"/>
    <col min="4" max="4" width="11.625" style="0" bestFit="1" customWidth="1"/>
    <col min="5" max="5" width="7.875" style="0" customWidth="1"/>
    <col min="6" max="6" width="7.875" style="0" bestFit="1" customWidth="1"/>
    <col min="7" max="8" width="4.625" style="0" customWidth="1"/>
    <col min="9" max="9" width="5.625" style="0" bestFit="1" customWidth="1"/>
    <col min="10" max="10" width="4.625" style="0" customWidth="1"/>
    <col min="11" max="11" width="6.875" style="0" customWidth="1"/>
    <col min="12" max="12" width="6.125" style="0" bestFit="1" customWidth="1"/>
    <col min="13" max="13" width="10.00390625" style="0" bestFit="1" customWidth="1"/>
  </cols>
  <sheetData>
    <row r="1" spans="1:13" ht="27.75" customHeight="1" thickBot="1">
      <c r="A1" s="196" t="s">
        <v>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2" t="s">
        <v>66</v>
      </c>
    </row>
    <row r="2" spans="1:13" ht="12.75">
      <c r="A2" s="232" t="s">
        <v>4</v>
      </c>
      <c r="B2" s="224"/>
      <c r="C2" s="224"/>
      <c r="D2" s="224" t="s">
        <v>7</v>
      </c>
      <c r="E2" s="224"/>
      <c r="F2" s="224"/>
      <c r="G2" s="224" t="s">
        <v>78</v>
      </c>
      <c r="H2" s="224"/>
      <c r="I2" s="224"/>
      <c r="J2" s="224"/>
      <c r="K2" s="224"/>
      <c r="L2" s="224"/>
      <c r="M2" s="49" t="s">
        <v>8</v>
      </c>
    </row>
    <row r="3" spans="1:13" ht="37.5" customHeight="1">
      <c r="A3" s="233" t="str">
        <f>DRUŽSTVA!A3</f>
        <v>Střelecký víceboj SVZ ČR</v>
      </c>
      <c r="B3" s="234"/>
      <c r="C3" s="234"/>
      <c r="D3" s="236" t="str">
        <f>DRUŽSTVA!D3</f>
        <v>Kvalifikační přebor</v>
      </c>
      <c r="E3" s="236"/>
      <c r="F3" s="236"/>
      <c r="G3" s="225" t="str">
        <f>DRUŽSTVA!G3</f>
        <v>KVZ Fruko J. Hradec</v>
      </c>
      <c r="H3" s="226"/>
      <c r="I3" s="226"/>
      <c r="J3" s="226"/>
      <c r="K3" s="226"/>
      <c r="L3" s="227"/>
      <c r="M3" s="111" t="str">
        <f>DRUŽSTVA!M3</f>
        <v>0015</v>
      </c>
    </row>
    <row r="4" spans="1:13" ht="12.75">
      <c r="A4" s="235" t="s">
        <v>5</v>
      </c>
      <c r="B4" s="231"/>
      <c r="C4" s="228">
        <f>DRUŽSTVA!C4</f>
        <v>42525</v>
      </c>
      <c r="D4" s="228"/>
      <c r="E4" s="228"/>
      <c r="F4" s="229"/>
      <c r="G4" s="230" t="s">
        <v>17</v>
      </c>
      <c r="H4" s="231"/>
      <c r="I4" s="231"/>
      <c r="J4" s="231"/>
      <c r="K4" s="222" t="str">
        <f>DRUŽSTVA!K4</f>
        <v>J. Němec 0-009</v>
      </c>
      <c r="L4" s="222"/>
      <c r="M4" s="223"/>
    </row>
    <row r="5" spans="1:13" ht="12.75">
      <c r="A5" s="214" t="s">
        <v>6</v>
      </c>
      <c r="B5" s="215"/>
      <c r="C5" s="220" t="s">
        <v>10</v>
      </c>
      <c r="D5" s="220"/>
      <c r="E5" s="220"/>
      <c r="F5" s="221"/>
      <c r="G5" s="205" t="s">
        <v>18</v>
      </c>
      <c r="H5" s="206"/>
      <c r="I5" s="206"/>
      <c r="J5" s="206"/>
      <c r="K5" s="197" t="str">
        <f>DRUŽSTVA!K5</f>
        <v>Z. Kruba 1-054</v>
      </c>
      <c r="L5" s="198"/>
      <c r="M5" s="199"/>
    </row>
    <row r="6" spans="1:13" ht="12.75">
      <c r="A6" s="209" t="s">
        <v>19</v>
      </c>
      <c r="B6" s="210"/>
      <c r="C6" s="211" t="str">
        <f>DRUŽSTVA!C6</f>
        <v>Mířená střelba na přesnost z velkorážové pistole nebo revolveru (Vps, VRs 6)</v>
      </c>
      <c r="D6" s="212"/>
      <c r="E6" s="212"/>
      <c r="F6" s="212"/>
      <c r="G6" s="212"/>
      <c r="H6" s="212"/>
      <c r="I6" s="212"/>
      <c r="J6" s="212"/>
      <c r="K6" s="212"/>
      <c r="L6" s="212"/>
      <c r="M6" s="213"/>
    </row>
    <row r="7" spans="1:13" ht="12.75">
      <c r="A7" s="209" t="s">
        <v>20</v>
      </c>
      <c r="B7" s="210"/>
      <c r="C7" s="211" t="str">
        <f>DRUŽSTVA!C7</f>
        <v>Mířená střelba na rychlost z velkorážové pistole nebo revolveru</v>
      </c>
      <c r="D7" s="212"/>
      <c r="E7" s="212"/>
      <c r="F7" s="212"/>
      <c r="G7" s="212"/>
      <c r="H7" s="212"/>
      <c r="I7" s="212"/>
      <c r="J7" s="212"/>
      <c r="K7" s="212"/>
      <c r="L7" s="212"/>
      <c r="M7" s="213"/>
    </row>
    <row r="8" spans="1:13" ht="12.75">
      <c r="A8" s="209" t="s">
        <v>21</v>
      </c>
      <c r="B8" s="210"/>
      <c r="C8" s="211" t="str">
        <f>DRUŽSTVA!C8</f>
        <v>Akční střelba "Volná úloha" z velkorážové pistole nebo revolveru</v>
      </c>
      <c r="D8" s="212"/>
      <c r="E8" s="212"/>
      <c r="F8" s="212"/>
      <c r="G8" s="212"/>
      <c r="H8" s="212"/>
      <c r="I8" s="212"/>
      <c r="J8" s="212"/>
      <c r="K8" s="212"/>
      <c r="L8" s="212"/>
      <c r="M8" s="213"/>
    </row>
    <row r="9" spans="1:13" ht="12.75">
      <c r="A9" s="209" t="s">
        <v>22</v>
      </c>
      <c r="B9" s="210"/>
      <c r="C9" s="211" t="str">
        <f>DRUŽSTVA!C9</f>
        <v>Střelecká štafeta družstev z velkorážové pistole nebo revolveru</v>
      </c>
      <c r="D9" s="212"/>
      <c r="E9" s="212"/>
      <c r="F9" s="212"/>
      <c r="G9" s="212"/>
      <c r="H9" s="212"/>
      <c r="I9" s="212"/>
      <c r="J9" s="212"/>
      <c r="K9" s="212"/>
      <c r="L9" s="212"/>
      <c r="M9" s="213"/>
    </row>
    <row r="10" spans="1:13" ht="13.5" thickBot="1">
      <c r="A10" s="218" t="s">
        <v>62</v>
      </c>
      <c r="B10" s="219"/>
      <c r="C10" s="200" t="str">
        <f>DRUŽSTVA!C10</f>
        <v>Akční střelba z malorážové pušky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2"/>
    </row>
    <row r="11" spans="1:13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 customHeight="1">
      <c r="A12" s="27" t="s">
        <v>13</v>
      </c>
      <c r="B12" s="216" t="s">
        <v>11</v>
      </c>
      <c r="C12" s="216"/>
      <c r="D12" s="203" t="s">
        <v>3</v>
      </c>
      <c r="E12" s="45" t="s">
        <v>0</v>
      </c>
      <c r="F12" s="57" t="s">
        <v>0</v>
      </c>
      <c r="G12" s="207" t="s">
        <v>12</v>
      </c>
      <c r="H12" s="208"/>
      <c r="I12" s="208"/>
      <c r="J12" s="208"/>
      <c r="K12" s="53"/>
      <c r="L12" s="203" t="s">
        <v>16</v>
      </c>
      <c r="M12" s="49" t="s">
        <v>61</v>
      </c>
    </row>
    <row r="13" spans="1:13" ht="12.75" customHeight="1" thickBot="1">
      <c r="A13" s="31" t="s">
        <v>0</v>
      </c>
      <c r="B13" s="217"/>
      <c r="C13" s="217"/>
      <c r="D13" s="204"/>
      <c r="E13" s="46" t="s">
        <v>14</v>
      </c>
      <c r="F13" s="58" t="s">
        <v>63</v>
      </c>
      <c r="G13" s="43">
        <v>1</v>
      </c>
      <c r="H13" s="44">
        <v>2</v>
      </c>
      <c r="I13" s="44">
        <v>3</v>
      </c>
      <c r="J13" s="54">
        <v>5</v>
      </c>
      <c r="K13" s="32" t="s">
        <v>15</v>
      </c>
      <c r="L13" s="204"/>
      <c r="M13" s="55" t="s">
        <v>2</v>
      </c>
    </row>
    <row r="14" spans="1:13" ht="12.75">
      <c r="A14" s="50">
        <v>11</v>
      </c>
      <c r="B14" s="64" t="s">
        <v>118</v>
      </c>
      <c r="C14" s="51"/>
      <c r="D14" s="83" t="s">
        <v>34</v>
      </c>
      <c r="E14" s="106" t="s">
        <v>36</v>
      </c>
      <c r="F14" s="181">
        <v>4</v>
      </c>
      <c r="G14" s="47">
        <f>'1. disciplína'!S17</f>
        <v>135</v>
      </c>
      <c r="H14" s="48">
        <f>'2. disciplína'!AH17</f>
        <v>87.02</v>
      </c>
      <c r="I14" s="48">
        <f>'3. disciplína'!AF17</f>
        <v>91.22</v>
      </c>
      <c r="J14" s="48">
        <f>'5. disciplína'!F17</f>
        <v>72.265</v>
      </c>
      <c r="K14" s="86">
        <f aca="true" t="shared" si="0" ref="K14:K55">SUM(G14:J14)</f>
        <v>385.505</v>
      </c>
      <c r="L14" s="66">
        <v>1</v>
      </c>
      <c r="M14" s="61" t="str">
        <f>'1. disciplína'!T17</f>
        <v>VT-I</v>
      </c>
    </row>
    <row r="15" spans="1:13" ht="12.75">
      <c r="A15" s="29">
        <v>40</v>
      </c>
      <c r="B15" s="34" t="s">
        <v>119</v>
      </c>
      <c r="C15" s="35"/>
      <c r="D15" s="81" t="s">
        <v>167</v>
      </c>
      <c r="E15" s="97" t="s">
        <v>36</v>
      </c>
      <c r="F15" s="102">
        <v>14</v>
      </c>
      <c r="G15" s="39">
        <f>'1. disciplína'!S46</f>
        <v>141</v>
      </c>
      <c r="H15" s="40">
        <f>'2. disciplína'!AH46</f>
        <v>81.22</v>
      </c>
      <c r="I15" s="40">
        <f>'3. disciplína'!AF46</f>
        <v>87.38</v>
      </c>
      <c r="J15" s="40">
        <f>'5. disciplína'!F46</f>
        <v>68.62</v>
      </c>
      <c r="K15" s="87">
        <f t="shared" si="0"/>
        <v>378.22</v>
      </c>
      <c r="L15" s="56">
        <v>2</v>
      </c>
      <c r="M15" s="59" t="str">
        <f>'1. disciplína'!T46</f>
        <v>VT-M</v>
      </c>
    </row>
    <row r="16" spans="1:13" ht="12.75">
      <c r="A16" s="29">
        <v>12</v>
      </c>
      <c r="B16" s="34" t="s">
        <v>173</v>
      </c>
      <c r="C16" s="35"/>
      <c r="D16" s="81" t="s">
        <v>34</v>
      </c>
      <c r="E16" s="97" t="s">
        <v>110</v>
      </c>
      <c r="F16" s="102">
        <v>4</v>
      </c>
      <c r="G16" s="39">
        <f>'1. disciplína'!S18</f>
        <v>138</v>
      </c>
      <c r="H16" s="40">
        <f>'2. disciplína'!AH18</f>
        <v>70.78999999999999</v>
      </c>
      <c r="I16" s="40">
        <f>'3. disciplína'!AF18</f>
        <v>100.47</v>
      </c>
      <c r="J16" s="40">
        <f>'5. disciplína'!F18</f>
        <v>68.485</v>
      </c>
      <c r="K16" s="87">
        <f t="shared" si="0"/>
        <v>377.745</v>
      </c>
      <c r="L16" s="56">
        <v>3</v>
      </c>
      <c r="M16" s="59" t="str">
        <f>'1. disciplína'!T18</f>
        <v>VT-M</v>
      </c>
    </row>
    <row r="17" spans="1:13" ht="12.75">
      <c r="A17" s="29">
        <v>42</v>
      </c>
      <c r="B17" s="34" t="s">
        <v>172</v>
      </c>
      <c r="C17" s="35"/>
      <c r="D17" s="81" t="s">
        <v>167</v>
      </c>
      <c r="E17" s="97" t="s">
        <v>110</v>
      </c>
      <c r="F17" s="102">
        <v>14</v>
      </c>
      <c r="G17" s="39">
        <f>'1. disciplína'!S48</f>
        <v>138</v>
      </c>
      <c r="H17" s="40">
        <f>'2. disciplína'!AH48</f>
        <v>90.51</v>
      </c>
      <c r="I17" s="40">
        <f>'3. disciplína'!AF48</f>
        <v>76.5</v>
      </c>
      <c r="J17" s="40">
        <f>'5. disciplína'!F48</f>
        <v>71.12</v>
      </c>
      <c r="K17" s="87">
        <f t="shared" si="0"/>
        <v>376.13</v>
      </c>
      <c r="L17" s="56">
        <v>4</v>
      </c>
      <c r="M17" s="59" t="str">
        <f>'1. disciplína'!T48</f>
        <v>VT-M</v>
      </c>
    </row>
    <row r="18" spans="1:13" ht="12.75">
      <c r="A18" s="29">
        <v>27</v>
      </c>
      <c r="B18" s="34" t="s">
        <v>44</v>
      </c>
      <c r="C18" s="35"/>
      <c r="D18" s="81" t="s">
        <v>162</v>
      </c>
      <c r="E18" s="97" t="s">
        <v>45</v>
      </c>
      <c r="F18" s="102">
        <v>9</v>
      </c>
      <c r="G18" s="39">
        <f>'1. disciplína'!S33</f>
        <v>128</v>
      </c>
      <c r="H18" s="40">
        <f>'2. disciplína'!AH33</f>
        <v>77.57</v>
      </c>
      <c r="I18" s="40">
        <f>'3. disciplína'!AF33</f>
        <v>93.01</v>
      </c>
      <c r="J18" s="40">
        <f>'5. disciplína'!F33</f>
        <v>75.5</v>
      </c>
      <c r="K18" s="87">
        <f t="shared" si="0"/>
        <v>374.08</v>
      </c>
      <c r="L18" s="56">
        <v>5</v>
      </c>
      <c r="M18" s="59" t="str">
        <f>'1. disciplína'!T33</f>
        <v>VT-II</v>
      </c>
    </row>
    <row r="19" spans="1:13" ht="12.75">
      <c r="A19" s="29">
        <v>25</v>
      </c>
      <c r="B19" s="34" t="s">
        <v>52</v>
      </c>
      <c r="C19" s="35"/>
      <c r="D19" s="81" t="s">
        <v>162</v>
      </c>
      <c r="E19" s="97" t="s">
        <v>53</v>
      </c>
      <c r="F19" s="102">
        <v>9</v>
      </c>
      <c r="G19" s="39">
        <f>'1. disciplína'!S31</f>
        <v>134</v>
      </c>
      <c r="H19" s="40">
        <f>'2. disciplína'!AH31</f>
        <v>79.31</v>
      </c>
      <c r="I19" s="40">
        <f>'3. disciplína'!AF31</f>
        <v>87.74</v>
      </c>
      <c r="J19" s="40">
        <f>'5. disciplína'!F31</f>
        <v>71.72999999999999</v>
      </c>
      <c r="K19" s="87">
        <f t="shared" si="0"/>
        <v>372.78</v>
      </c>
      <c r="L19" s="56">
        <v>6</v>
      </c>
      <c r="M19" s="59" t="str">
        <f>'1. disciplína'!T31</f>
        <v>VT-I</v>
      </c>
    </row>
    <row r="20" spans="1:13" ht="12.75">
      <c r="A20" s="29">
        <v>4</v>
      </c>
      <c r="B20" s="34" t="s">
        <v>129</v>
      </c>
      <c r="C20" s="35"/>
      <c r="D20" s="33" t="s">
        <v>149</v>
      </c>
      <c r="E20" s="33" t="s">
        <v>130</v>
      </c>
      <c r="F20" s="101">
        <v>2</v>
      </c>
      <c r="G20" s="39">
        <f>'1. disciplína'!S10</f>
        <v>124</v>
      </c>
      <c r="H20" s="40">
        <f>'2. disciplína'!AH10</f>
        <v>83</v>
      </c>
      <c r="I20" s="40">
        <f>'3. disciplína'!AF10</f>
        <v>95.85</v>
      </c>
      <c r="J20" s="40">
        <f>'5. disciplína'!F10</f>
        <v>68.265</v>
      </c>
      <c r="K20" s="87">
        <f t="shared" si="0"/>
        <v>371.115</v>
      </c>
      <c r="L20" s="56">
        <v>7</v>
      </c>
      <c r="M20" s="59" t="str">
        <f>'1. disciplína'!T10</f>
        <v>VT-III</v>
      </c>
    </row>
    <row r="21" spans="1:13" ht="12.75">
      <c r="A21" s="29">
        <v>5</v>
      </c>
      <c r="B21" s="34" t="s">
        <v>148</v>
      </c>
      <c r="C21" s="35"/>
      <c r="D21" s="81" t="s">
        <v>149</v>
      </c>
      <c r="E21" s="97" t="s">
        <v>135</v>
      </c>
      <c r="F21" s="102">
        <v>2</v>
      </c>
      <c r="G21" s="39">
        <f>'1. disciplína'!S11</f>
        <v>129</v>
      </c>
      <c r="H21" s="40">
        <f>'2. disciplína'!AH11</f>
        <v>77.69</v>
      </c>
      <c r="I21" s="40">
        <f>'3. disciplína'!AF11</f>
        <v>85.39</v>
      </c>
      <c r="J21" s="40">
        <f>'5. disciplína'!F11</f>
        <v>71.82</v>
      </c>
      <c r="K21" s="87">
        <f t="shared" si="0"/>
        <v>363.9</v>
      </c>
      <c r="L21" s="56">
        <v>8</v>
      </c>
      <c r="M21" s="59" t="str">
        <f>'1. disciplína'!T11</f>
        <v>VT-II</v>
      </c>
    </row>
    <row r="22" spans="1:13" ht="12.75">
      <c r="A22" s="29">
        <v>10</v>
      </c>
      <c r="B22" s="34" t="s">
        <v>156</v>
      </c>
      <c r="C22" s="35"/>
      <c r="D22" s="81" t="s">
        <v>34</v>
      </c>
      <c r="E22" s="97" t="s">
        <v>39</v>
      </c>
      <c r="F22" s="102">
        <v>4</v>
      </c>
      <c r="G22" s="39">
        <f>'1. disciplína'!S16</f>
        <v>129</v>
      </c>
      <c r="H22" s="40">
        <f>'2. disciplína'!AH16</f>
        <v>79.26</v>
      </c>
      <c r="I22" s="40">
        <f>'3. disciplína'!AF16</f>
        <v>85.87</v>
      </c>
      <c r="J22" s="40">
        <f>'5. disciplína'!F16</f>
        <v>66.175</v>
      </c>
      <c r="K22" s="87">
        <f t="shared" si="0"/>
        <v>360.305</v>
      </c>
      <c r="L22" s="56">
        <v>9</v>
      </c>
      <c r="M22" s="59" t="str">
        <f>'1. disciplína'!T16</f>
        <v>VT-II</v>
      </c>
    </row>
    <row r="23" spans="1:13" ht="12.75">
      <c r="A23" s="29">
        <v>9</v>
      </c>
      <c r="B23" s="34" t="s">
        <v>124</v>
      </c>
      <c r="C23" s="35"/>
      <c r="D23" s="81" t="s">
        <v>117</v>
      </c>
      <c r="E23" s="97" t="s">
        <v>122</v>
      </c>
      <c r="F23" s="102">
        <v>3</v>
      </c>
      <c r="G23" s="39">
        <f>'1. disciplína'!S15</f>
        <v>130</v>
      </c>
      <c r="H23" s="40">
        <f>'2. disciplína'!AH15</f>
        <v>74.25</v>
      </c>
      <c r="I23" s="40">
        <f>'3. disciplína'!AF15</f>
        <v>85.47</v>
      </c>
      <c r="J23" s="40">
        <f>'5. disciplína'!F15</f>
        <v>69.265</v>
      </c>
      <c r="K23" s="87">
        <f t="shared" si="0"/>
        <v>358.985</v>
      </c>
      <c r="L23" s="56">
        <v>10</v>
      </c>
      <c r="M23" s="59" t="str">
        <f>'1. disciplína'!T15</f>
        <v>VT-II</v>
      </c>
    </row>
    <row r="24" spans="1:13" ht="12.75">
      <c r="A24" s="29">
        <v>7</v>
      </c>
      <c r="B24" s="34" t="s">
        <v>60</v>
      </c>
      <c r="C24" s="35"/>
      <c r="D24" s="81" t="s">
        <v>117</v>
      </c>
      <c r="E24" s="97" t="s">
        <v>108</v>
      </c>
      <c r="F24" s="102">
        <v>3</v>
      </c>
      <c r="G24" s="39">
        <f>'1. disciplína'!S13</f>
        <v>126</v>
      </c>
      <c r="H24" s="40">
        <f>'2. disciplína'!AH13</f>
        <v>68.47</v>
      </c>
      <c r="I24" s="40">
        <f>'3. disciplína'!AF13</f>
        <v>89.01</v>
      </c>
      <c r="J24" s="40">
        <f>'5. disciplína'!F13</f>
        <v>69.39</v>
      </c>
      <c r="K24" s="87">
        <f t="shared" si="0"/>
        <v>352.87</v>
      </c>
      <c r="L24" s="56">
        <v>11</v>
      </c>
      <c r="M24" s="59" t="str">
        <f>'1. disciplína'!T13</f>
        <v>VT-II</v>
      </c>
    </row>
    <row r="25" spans="1:13" ht="12.75">
      <c r="A25" s="29">
        <v>30</v>
      </c>
      <c r="B25" s="34" t="s">
        <v>125</v>
      </c>
      <c r="C25" s="35"/>
      <c r="D25" s="33" t="s">
        <v>165</v>
      </c>
      <c r="E25" s="96" t="s">
        <v>122</v>
      </c>
      <c r="F25" s="101">
        <v>10</v>
      </c>
      <c r="G25" s="39">
        <f>'1. disciplína'!S36</f>
        <v>129</v>
      </c>
      <c r="H25" s="40">
        <f>'2. disciplína'!AH36</f>
        <v>78.53999999999999</v>
      </c>
      <c r="I25" s="40">
        <f>'3. disciplína'!AF36</f>
        <v>69.42</v>
      </c>
      <c r="J25" s="40">
        <f>'5. disciplína'!F36</f>
        <v>69.65</v>
      </c>
      <c r="K25" s="87">
        <f t="shared" si="0"/>
        <v>346.61</v>
      </c>
      <c r="L25" s="56">
        <v>12</v>
      </c>
      <c r="M25" s="59" t="str">
        <f>'1. disciplína'!T36</f>
        <v>VT-II</v>
      </c>
    </row>
    <row r="26" spans="1:13" ht="12.75">
      <c r="A26" s="29">
        <v>35</v>
      </c>
      <c r="B26" s="34" t="s">
        <v>77</v>
      </c>
      <c r="C26" s="35"/>
      <c r="D26" s="81" t="s">
        <v>115</v>
      </c>
      <c r="E26" s="93" t="s">
        <v>116</v>
      </c>
      <c r="F26" s="102">
        <v>12</v>
      </c>
      <c r="G26" s="39">
        <f>'1. disciplína'!S41</f>
        <v>129</v>
      </c>
      <c r="H26" s="40">
        <f>'2. disciplína'!AH41</f>
        <v>70.47</v>
      </c>
      <c r="I26" s="40">
        <f>'3. disciplína'!AF41</f>
        <v>88.42</v>
      </c>
      <c r="J26" s="40">
        <f>'5. disciplína'!F41</f>
        <v>55.8</v>
      </c>
      <c r="K26" s="87">
        <f t="shared" si="0"/>
        <v>343.69</v>
      </c>
      <c r="L26" s="56">
        <v>13</v>
      </c>
      <c r="M26" s="59" t="str">
        <f>'1. disciplína'!T41</f>
        <v>VT-II</v>
      </c>
    </row>
    <row r="27" spans="1:13" ht="12.75">
      <c r="A27" s="29">
        <v>16</v>
      </c>
      <c r="B27" s="34" t="s">
        <v>58</v>
      </c>
      <c r="C27" s="35"/>
      <c r="D27" s="81" t="s">
        <v>155</v>
      </c>
      <c r="E27" s="93" t="s">
        <v>31</v>
      </c>
      <c r="F27" s="102">
        <v>6</v>
      </c>
      <c r="G27" s="39">
        <f>'1. disciplína'!S22</f>
        <v>117</v>
      </c>
      <c r="H27" s="40">
        <f>'2. disciplína'!AH22</f>
        <v>60.86</v>
      </c>
      <c r="I27" s="40">
        <f>'3. disciplína'!AF22</f>
        <v>86.52</v>
      </c>
      <c r="J27" s="40">
        <f>'5. disciplína'!F22</f>
        <v>68.595</v>
      </c>
      <c r="K27" s="87">
        <f t="shared" si="0"/>
        <v>332.975</v>
      </c>
      <c r="L27" s="56">
        <v>14</v>
      </c>
      <c r="M27" s="59" t="str">
        <f>'1. disciplína'!T22</f>
        <v>VT-III</v>
      </c>
    </row>
    <row r="28" spans="1:13" ht="12.75">
      <c r="A28" s="29">
        <v>15</v>
      </c>
      <c r="B28" s="34" t="s">
        <v>112</v>
      </c>
      <c r="C28" s="35"/>
      <c r="D28" s="81" t="s">
        <v>152</v>
      </c>
      <c r="E28" s="93" t="s">
        <v>113</v>
      </c>
      <c r="F28" s="102">
        <v>5</v>
      </c>
      <c r="G28" s="39">
        <f>'1. disciplína'!S21</f>
        <v>134</v>
      </c>
      <c r="H28" s="40">
        <f>'2. disciplína'!AH21</f>
        <v>39.86</v>
      </c>
      <c r="I28" s="40">
        <f>'3. disciplína'!AF21</f>
        <v>84.94</v>
      </c>
      <c r="J28" s="40">
        <f>'5. disciplína'!F21</f>
        <v>71.03999999999999</v>
      </c>
      <c r="K28" s="87">
        <f t="shared" si="0"/>
        <v>329.84000000000003</v>
      </c>
      <c r="L28" s="56">
        <v>15</v>
      </c>
      <c r="M28" s="59" t="str">
        <f>'1. disciplína'!T21</f>
        <v>VT-I</v>
      </c>
    </row>
    <row r="29" spans="1:13" ht="12.75">
      <c r="A29" s="29">
        <v>26</v>
      </c>
      <c r="B29" s="34" t="s">
        <v>133</v>
      </c>
      <c r="C29" s="35"/>
      <c r="D29" s="33" t="s">
        <v>162</v>
      </c>
      <c r="E29" s="96" t="s">
        <v>48</v>
      </c>
      <c r="F29" s="101">
        <v>9</v>
      </c>
      <c r="G29" s="39">
        <f>'1. disciplína'!S32</f>
        <v>131</v>
      </c>
      <c r="H29" s="40">
        <f>'2. disciplína'!AH32</f>
        <v>77.53999999999999</v>
      </c>
      <c r="I29" s="40">
        <f>'3. disciplína'!AF32</f>
        <v>70.41</v>
      </c>
      <c r="J29" s="40">
        <f>'5. disciplína'!F32</f>
        <v>49.745</v>
      </c>
      <c r="K29" s="87">
        <f t="shared" si="0"/>
        <v>328.695</v>
      </c>
      <c r="L29" s="56">
        <v>16</v>
      </c>
      <c r="M29" s="59" t="str">
        <f>'1. disciplína'!T32</f>
        <v>VT-I</v>
      </c>
    </row>
    <row r="30" spans="1:13" ht="12.75">
      <c r="A30" s="29">
        <v>8</v>
      </c>
      <c r="B30" s="34" t="s">
        <v>150</v>
      </c>
      <c r="C30" s="35"/>
      <c r="D30" s="81" t="s">
        <v>117</v>
      </c>
      <c r="E30" s="93" t="s">
        <v>56</v>
      </c>
      <c r="F30" s="102">
        <v>3</v>
      </c>
      <c r="G30" s="39">
        <f>'1. disciplína'!S14</f>
        <v>124</v>
      </c>
      <c r="H30" s="40">
        <f>'2. disciplína'!AH14</f>
        <v>69.73</v>
      </c>
      <c r="I30" s="40">
        <f>'3. disciplína'!AF14</f>
        <v>79.27</v>
      </c>
      <c r="J30" s="40">
        <f>'5. disciplína'!F14</f>
        <v>55.485</v>
      </c>
      <c r="K30" s="87">
        <f t="shared" si="0"/>
        <v>328.485</v>
      </c>
      <c r="L30" s="56">
        <v>17</v>
      </c>
      <c r="M30" s="59" t="str">
        <f>'1. disciplína'!T14</f>
        <v>VT-III</v>
      </c>
    </row>
    <row r="31" spans="1:13" ht="12.75">
      <c r="A31" s="29">
        <v>38</v>
      </c>
      <c r="B31" s="34" t="s">
        <v>136</v>
      </c>
      <c r="C31" s="35"/>
      <c r="D31" s="81" t="s">
        <v>171</v>
      </c>
      <c r="E31" s="93" t="s">
        <v>31</v>
      </c>
      <c r="F31" s="102">
        <v>13</v>
      </c>
      <c r="G31" s="39">
        <f>'1. disciplína'!S44</f>
        <v>137</v>
      </c>
      <c r="H31" s="40">
        <f>'2. disciplína'!AH44</f>
        <v>54.4</v>
      </c>
      <c r="I31" s="40">
        <f>'3. disciplína'!AF44</f>
        <v>68.01</v>
      </c>
      <c r="J31" s="40">
        <f>'5. disciplína'!F44</f>
        <v>68.705</v>
      </c>
      <c r="K31" s="87">
        <f t="shared" si="0"/>
        <v>328.115</v>
      </c>
      <c r="L31" s="56">
        <v>18</v>
      </c>
      <c r="M31" s="59" t="str">
        <f>'1. disciplína'!T44</f>
        <v>VT-M</v>
      </c>
    </row>
    <row r="32" spans="1:13" ht="12.75">
      <c r="A32" s="29">
        <v>19</v>
      </c>
      <c r="B32" s="34" t="s">
        <v>157</v>
      </c>
      <c r="C32" s="35"/>
      <c r="D32" s="81" t="s">
        <v>159</v>
      </c>
      <c r="E32" s="93" t="s">
        <v>47</v>
      </c>
      <c r="F32" s="102">
        <v>7</v>
      </c>
      <c r="G32" s="39">
        <f>'1. disciplína'!S25</f>
        <v>120</v>
      </c>
      <c r="H32" s="40">
        <f>'2. disciplína'!AH25</f>
        <v>80.09</v>
      </c>
      <c r="I32" s="40">
        <f>'3. disciplína'!AF25</f>
        <v>69.83</v>
      </c>
      <c r="J32" s="40">
        <f>'5. disciplína'!F25</f>
        <v>52.480000000000004</v>
      </c>
      <c r="K32" s="87">
        <f t="shared" si="0"/>
        <v>322.40000000000003</v>
      </c>
      <c r="L32" s="56">
        <v>19</v>
      </c>
      <c r="M32" s="59" t="str">
        <f>'1. disciplína'!T25</f>
        <v>VT-III</v>
      </c>
    </row>
    <row r="33" spans="1:13" ht="12.75">
      <c r="A33" s="29">
        <v>24</v>
      </c>
      <c r="B33" s="34" t="s">
        <v>160</v>
      </c>
      <c r="C33" s="35"/>
      <c r="D33" s="81" t="s">
        <v>161</v>
      </c>
      <c r="E33" s="93" t="s">
        <v>109</v>
      </c>
      <c r="F33" s="102">
        <v>8</v>
      </c>
      <c r="G33" s="39">
        <f>'1. disciplína'!S30</f>
        <v>118</v>
      </c>
      <c r="H33" s="40">
        <f>'2. disciplína'!AH30</f>
        <v>50.03</v>
      </c>
      <c r="I33" s="40">
        <f>'3. disciplína'!AF30</f>
        <v>80.73</v>
      </c>
      <c r="J33" s="40">
        <f>'5. disciplína'!F30</f>
        <v>68.655</v>
      </c>
      <c r="K33" s="87">
        <f t="shared" si="0"/>
        <v>317.41499999999996</v>
      </c>
      <c r="L33" s="56">
        <v>20</v>
      </c>
      <c r="M33" s="59" t="str">
        <f>'1. disciplína'!T30</f>
        <v>VT-III</v>
      </c>
    </row>
    <row r="34" spans="1:13" ht="12.75">
      <c r="A34" s="29">
        <v>6</v>
      </c>
      <c r="B34" s="91" t="s">
        <v>131</v>
      </c>
      <c r="C34" s="35"/>
      <c r="D34" s="33" t="s">
        <v>149</v>
      </c>
      <c r="E34" s="96" t="s">
        <v>132</v>
      </c>
      <c r="F34" s="101">
        <v>2</v>
      </c>
      <c r="G34" s="39">
        <f>'1. disciplína'!S12</f>
        <v>124</v>
      </c>
      <c r="H34" s="40">
        <f>'2. disciplína'!AH12</f>
        <v>73.63</v>
      </c>
      <c r="I34" s="40">
        <f>'3. disciplína'!AF12</f>
        <v>52.45</v>
      </c>
      <c r="J34" s="40">
        <f>'5. disciplína'!F12</f>
        <v>66.88499999999999</v>
      </c>
      <c r="K34" s="87">
        <f t="shared" si="0"/>
        <v>316.965</v>
      </c>
      <c r="L34" s="56">
        <v>21</v>
      </c>
      <c r="M34" s="59" t="str">
        <f>'1. disciplína'!T12</f>
        <v>VT-III</v>
      </c>
    </row>
    <row r="35" spans="1:13" ht="12.75">
      <c r="A35" s="29">
        <v>33</v>
      </c>
      <c r="B35" s="34" t="s">
        <v>32</v>
      </c>
      <c r="C35" s="35"/>
      <c r="D35" s="81" t="s">
        <v>166</v>
      </c>
      <c r="E35" s="93" t="s">
        <v>33</v>
      </c>
      <c r="F35" s="102">
        <v>11</v>
      </c>
      <c r="G35" s="39">
        <f>'1. disciplína'!S39</f>
        <v>119</v>
      </c>
      <c r="H35" s="40">
        <f>'2. disciplína'!AH39</f>
        <v>65.92</v>
      </c>
      <c r="I35" s="40">
        <f>'3. disciplína'!AF39</f>
        <v>65.4</v>
      </c>
      <c r="J35" s="40">
        <f>'5. disciplína'!F39</f>
        <v>58.97</v>
      </c>
      <c r="K35" s="87">
        <f t="shared" si="0"/>
        <v>309.29</v>
      </c>
      <c r="L35" s="56">
        <v>22</v>
      </c>
      <c r="M35" s="59" t="str">
        <f>'1. disciplína'!T39</f>
        <v>VT-III</v>
      </c>
    </row>
    <row r="36" spans="1:13" ht="12.75">
      <c r="A36" s="29">
        <v>1</v>
      </c>
      <c r="B36" s="34" t="s">
        <v>70</v>
      </c>
      <c r="C36" s="35"/>
      <c r="D36" s="33" t="s">
        <v>147</v>
      </c>
      <c r="E36" s="96" t="s">
        <v>71</v>
      </c>
      <c r="F36" s="101">
        <v>1</v>
      </c>
      <c r="G36" s="39">
        <f>'1. disciplína'!S7</f>
        <v>124</v>
      </c>
      <c r="H36" s="40">
        <f>'2. disciplína'!AH7</f>
        <v>51.739999999999995</v>
      </c>
      <c r="I36" s="40">
        <f>'3. disciplína'!AF7</f>
        <v>66.77</v>
      </c>
      <c r="J36" s="40">
        <f>'5. disciplína'!F7</f>
        <v>62.085</v>
      </c>
      <c r="K36" s="87">
        <f t="shared" si="0"/>
        <v>304.59499999999997</v>
      </c>
      <c r="L36" s="56">
        <v>23</v>
      </c>
      <c r="M36" s="59" t="str">
        <f>'1. disciplína'!T7</f>
        <v>VT-III</v>
      </c>
    </row>
    <row r="37" spans="1:13" ht="12.75">
      <c r="A37" s="29">
        <v>14</v>
      </c>
      <c r="B37" s="34" t="s">
        <v>151</v>
      </c>
      <c r="C37" s="35"/>
      <c r="D37" s="81" t="s">
        <v>152</v>
      </c>
      <c r="E37" s="93" t="s">
        <v>35</v>
      </c>
      <c r="F37" s="102">
        <v>5</v>
      </c>
      <c r="G37" s="39">
        <f>'1. disciplína'!S20</f>
        <v>112</v>
      </c>
      <c r="H37" s="40">
        <f>'2. disciplína'!AH20</f>
        <v>46.06</v>
      </c>
      <c r="I37" s="40">
        <f>'3. disciplína'!AF20</f>
        <v>74.53</v>
      </c>
      <c r="J37" s="40">
        <f>'5. disciplína'!F20</f>
        <v>71.55</v>
      </c>
      <c r="K37" s="87">
        <f t="shared" si="0"/>
        <v>304.14</v>
      </c>
      <c r="L37" s="56">
        <v>24</v>
      </c>
      <c r="M37" s="59">
        <f>'1. disciplína'!T20</f>
      </c>
    </row>
    <row r="38" spans="1:13" ht="12.75">
      <c r="A38" s="29">
        <v>32</v>
      </c>
      <c r="B38" s="34" t="s">
        <v>76</v>
      </c>
      <c r="C38" s="35"/>
      <c r="D38" s="33" t="s">
        <v>166</v>
      </c>
      <c r="E38" s="96" t="s">
        <v>114</v>
      </c>
      <c r="F38" s="101">
        <v>11</v>
      </c>
      <c r="G38" s="39">
        <f>'1. disciplína'!S38</f>
        <v>113</v>
      </c>
      <c r="H38" s="40">
        <f>'2. disciplína'!AH38</f>
        <v>66.17</v>
      </c>
      <c r="I38" s="40">
        <f>'3. disciplína'!AF38</f>
        <v>45.35</v>
      </c>
      <c r="J38" s="40">
        <f>'5. disciplína'!F38</f>
        <v>72.495</v>
      </c>
      <c r="K38" s="87">
        <f t="shared" si="0"/>
        <v>297.015</v>
      </c>
      <c r="L38" s="56">
        <v>25</v>
      </c>
      <c r="M38" s="59">
        <f>'1. disciplína'!T38</f>
      </c>
    </row>
    <row r="39" spans="1:13" ht="12.75">
      <c r="A39" s="29">
        <v>2</v>
      </c>
      <c r="B39" s="34" t="s">
        <v>42</v>
      </c>
      <c r="C39" s="35"/>
      <c r="D39" s="33" t="s">
        <v>147</v>
      </c>
      <c r="E39" s="96" t="s">
        <v>43</v>
      </c>
      <c r="F39" s="101">
        <v>1</v>
      </c>
      <c r="G39" s="39">
        <f>'1. disciplína'!S8</f>
        <v>132</v>
      </c>
      <c r="H39" s="40">
        <f>'2. disciplína'!AH8</f>
        <v>52.14</v>
      </c>
      <c r="I39" s="40">
        <f>'3. disciplína'!AF8</f>
        <v>53.46</v>
      </c>
      <c r="J39" s="40">
        <f>'5. disciplína'!F8</f>
        <v>58.86</v>
      </c>
      <c r="K39" s="87">
        <f t="shared" si="0"/>
        <v>296.46</v>
      </c>
      <c r="L39" s="56">
        <v>26</v>
      </c>
      <c r="M39" s="59" t="str">
        <f>'1. disciplína'!T8</f>
        <v>VT-I</v>
      </c>
    </row>
    <row r="40" spans="1:13" ht="12.75">
      <c r="A40" s="29">
        <v>39</v>
      </c>
      <c r="B40" s="34" t="s">
        <v>134</v>
      </c>
      <c r="C40" s="35"/>
      <c r="D40" s="81" t="s">
        <v>171</v>
      </c>
      <c r="E40" s="93" t="s">
        <v>48</v>
      </c>
      <c r="F40" s="102">
        <v>13</v>
      </c>
      <c r="G40" s="39">
        <f>'1. disciplína'!S45</f>
        <v>134</v>
      </c>
      <c r="H40" s="40">
        <f>'2. disciplína'!AH45</f>
        <v>73.47</v>
      </c>
      <c r="I40" s="40">
        <f>'3. disciplína'!AF45</f>
        <v>87.53999999999999</v>
      </c>
      <c r="J40" s="40">
        <f>'5. disciplína'!F45</f>
        <v>0</v>
      </c>
      <c r="K40" s="87">
        <f t="shared" si="0"/>
        <v>295.01</v>
      </c>
      <c r="L40" s="56">
        <v>27</v>
      </c>
      <c r="M40" s="59" t="str">
        <f>'1. disciplína'!T45</f>
        <v>VT-I</v>
      </c>
    </row>
    <row r="41" spans="1:13" ht="12.75">
      <c r="A41" s="29">
        <v>17</v>
      </c>
      <c r="B41" s="34" t="s">
        <v>153</v>
      </c>
      <c r="C41" s="35"/>
      <c r="D41" s="33" t="s">
        <v>155</v>
      </c>
      <c r="E41" s="96" t="s">
        <v>31</v>
      </c>
      <c r="F41" s="101">
        <v>6</v>
      </c>
      <c r="G41" s="39">
        <f>'1. disciplína'!S23</f>
        <v>102</v>
      </c>
      <c r="H41" s="40">
        <f>'2. disciplína'!AH23</f>
        <v>63.25</v>
      </c>
      <c r="I41" s="40">
        <f>'3. disciplína'!AF23</f>
        <v>77.77</v>
      </c>
      <c r="J41" s="40">
        <f>'5. disciplína'!F23</f>
        <v>51.465</v>
      </c>
      <c r="K41" s="87">
        <f t="shared" si="0"/>
        <v>294.485</v>
      </c>
      <c r="L41" s="56">
        <v>28</v>
      </c>
      <c r="M41" s="59">
        <f>'1. disciplína'!T23</f>
      </c>
    </row>
    <row r="42" spans="1:13" ht="12.75">
      <c r="A42" s="29">
        <v>13</v>
      </c>
      <c r="B42" s="34" t="s">
        <v>37</v>
      </c>
      <c r="C42" s="35"/>
      <c r="D42" s="81" t="s">
        <v>152</v>
      </c>
      <c r="E42" s="93" t="s">
        <v>38</v>
      </c>
      <c r="F42" s="102">
        <v>5</v>
      </c>
      <c r="G42" s="39">
        <f>'1. disciplína'!S19</f>
        <v>129</v>
      </c>
      <c r="H42" s="40">
        <f>'2. disciplína'!AH19</f>
        <v>68.92</v>
      </c>
      <c r="I42" s="40">
        <f>'3. disciplína'!AF19</f>
        <v>34.12</v>
      </c>
      <c r="J42" s="40">
        <f>'5. disciplína'!F19</f>
        <v>61.07</v>
      </c>
      <c r="K42" s="87">
        <f t="shared" si="0"/>
        <v>293.11</v>
      </c>
      <c r="L42" s="56">
        <v>29</v>
      </c>
      <c r="M42" s="59" t="str">
        <f>'1. disciplína'!T19</f>
        <v>VT-II</v>
      </c>
    </row>
    <row r="43" spans="1:13" ht="12.75">
      <c r="A43" s="29">
        <v>22</v>
      </c>
      <c r="B43" s="34" t="s">
        <v>54</v>
      </c>
      <c r="C43" s="35"/>
      <c r="D43" s="33" t="s">
        <v>161</v>
      </c>
      <c r="E43" s="96" t="s">
        <v>55</v>
      </c>
      <c r="F43" s="101">
        <v>8</v>
      </c>
      <c r="G43" s="39">
        <f>'1. disciplína'!S28</f>
        <v>122</v>
      </c>
      <c r="H43" s="40">
        <f>'2. disciplína'!AH28</f>
        <v>50.48</v>
      </c>
      <c r="I43" s="40">
        <f>'3. disciplína'!AF28</f>
        <v>57.97</v>
      </c>
      <c r="J43" s="40">
        <f>'5. disciplína'!F28</f>
        <v>59.754999999999995</v>
      </c>
      <c r="K43" s="87">
        <f t="shared" si="0"/>
        <v>290.205</v>
      </c>
      <c r="L43" s="56">
        <v>30</v>
      </c>
      <c r="M43" s="59" t="str">
        <f>'1. disciplína'!T28</f>
        <v>VT-III</v>
      </c>
    </row>
    <row r="44" spans="1:13" ht="12.75">
      <c r="A44" s="29">
        <v>31</v>
      </c>
      <c r="B44" s="34" t="s">
        <v>128</v>
      </c>
      <c r="C44" s="35"/>
      <c r="D44" s="81" t="s">
        <v>166</v>
      </c>
      <c r="E44" s="93" t="s">
        <v>49</v>
      </c>
      <c r="F44" s="102">
        <v>11</v>
      </c>
      <c r="G44" s="39">
        <f>'1. disciplína'!S37</f>
        <v>98</v>
      </c>
      <c r="H44" s="40">
        <f>'2. disciplína'!AH37</f>
        <v>68.06</v>
      </c>
      <c r="I44" s="40">
        <f>'3. disciplína'!AF37</f>
        <v>58.65</v>
      </c>
      <c r="J44" s="40">
        <f>'5. disciplína'!F37</f>
        <v>58.82</v>
      </c>
      <c r="K44" s="87">
        <f t="shared" si="0"/>
        <v>283.53000000000003</v>
      </c>
      <c r="L44" s="56">
        <v>31</v>
      </c>
      <c r="M44" s="59">
        <f>'1. disciplína'!T37</f>
      </c>
    </row>
    <row r="45" spans="1:13" ht="12.75">
      <c r="A45" s="29">
        <v>18</v>
      </c>
      <c r="B45" s="34" t="s">
        <v>154</v>
      </c>
      <c r="C45" s="35"/>
      <c r="D45" s="33" t="s">
        <v>155</v>
      </c>
      <c r="E45" s="96" t="s">
        <v>168</v>
      </c>
      <c r="F45" s="101">
        <v>6</v>
      </c>
      <c r="G45" s="39">
        <f>'1. disciplína'!S24</f>
        <v>132</v>
      </c>
      <c r="H45" s="40">
        <f>'2. disciplína'!AH24</f>
        <v>57.05</v>
      </c>
      <c r="I45" s="40">
        <f>'3. disciplína'!AF24</f>
        <v>58.68</v>
      </c>
      <c r="J45" s="40">
        <f>'5. disciplína'!F24</f>
        <v>34.139999999999986</v>
      </c>
      <c r="K45" s="87">
        <f t="shared" si="0"/>
        <v>281.87</v>
      </c>
      <c r="L45" s="56">
        <v>32</v>
      </c>
      <c r="M45" s="59" t="str">
        <f>'1. disciplína'!T24</f>
        <v>VT-I</v>
      </c>
    </row>
    <row r="46" spans="1:13" ht="12.75">
      <c r="A46" s="29">
        <v>29</v>
      </c>
      <c r="B46" s="34" t="s">
        <v>164</v>
      </c>
      <c r="C46" s="35"/>
      <c r="D46" s="81" t="s">
        <v>165</v>
      </c>
      <c r="E46" s="93" t="s">
        <v>170</v>
      </c>
      <c r="F46" s="102">
        <v>10</v>
      </c>
      <c r="G46" s="39">
        <f>'1. disciplína'!S35</f>
        <v>129</v>
      </c>
      <c r="H46" s="40">
        <f>'2. disciplína'!AH35</f>
        <v>57.1</v>
      </c>
      <c r="I46" s="40">
        <f>'3. disciplína'!AF35</f>
        <v>31.47</v>
      </c>
      <c r="J46" s="40">
        <f>'5. disciplína'!F35</f>
        <v>56.605000000000004</v>
      </c>
      <c r="K46" s="87">
        <f t="shared" si="0"/>
        <v>274.175</v>
      </c>
      <c r="L46" s="56">
        <v>33</v>
      </c>
      <c r="M46" s="59" t="str">
        <f>'1. disciplína'!T35</f>
        <v>VT-II</v>
      </c>
    </row>
    <row r="47" spans="1:13" ht="12.75">
      <c r="A47" s="29">
        <v>21</v>
      </c>
      <c r="B47" s="34" t="s">
        <v>111</v>
      </c>
      <c r="C47" s="35"/>
      <c r="D47" s="81" t="s">
        <v>159</v>
      </c>
      <c r="E47" s="93" t="s">
        <v>127</v>
      </c>
      <c r="F47" s="102">
        <v>7</v>
      </c>
      <c r="G47" s="39">
        <f>'1. disciplína'!S27</f>
        <v>112</v>
      </c>
      <c r="H47" s="40">
        <f>'2. disciplína'!AH27</f>
        <v>71.44</v>
      </c>
      <c r="I47" s="40">
        <f>'3. disciplína'!AF27</f>
        <v>37.489999999999995</v>
      </c>
      <c r="J47" s="40">
        <f>'5. disciplína'!F27</f>
        <v>40.06</v>
      </c>
      <c r="K47" s="87">
        <f t="shared" si="0"/>
        <v>260.99</v>
      </c>
      <c r="L47" s="56">
        <v>34</v>
      </c>
      <c r="M47" s="59">
        <f>'1. disciplína'!T27</f>
      </c>
    </row>
    <row r="48" spans="1:13" ht="12.75">
      <c r="A48" s="29">
        <v>23</v>
      </c>
      <c r="B48" s="34" t="s">
        <v>40</v>
      </c>
      <c r="C48" s="35"/>
      <c r="D48" s="81" t="s">
        <v>161</v>
      </c>
      <c r="E48" s="93" t="s">
        <v>41</v>
      </c>
      <c r="F48" s="102">
        <v>8</v>
      </c>
      <c r="G48" s="39">
        <f>'1. disciplína'!S29</f>
        <v>130</v>
      </c>
      <c r="H48" s="40">
        <f>'2. disciplína'!AH29</f>
        <v>48.489999999999995</v>
      </c>
      <c r="I48" s="40">
        <f>'3. disciplína'!AF29</f>
        <v>43.06</v>
      </c>
      <c r="J48" s="40">
        <f>'5. disciplína'!F29</f>
        <v>38.345</v>
      </c>
      <c r="K48" s="87">
        <f t="shared" si="0"/>
        <v>259.895</v>
      </c>
      <c r="L48" s="56">
        <v>35</v>
      </c>
      <c r="M48" s="59" t="str">
        <f>'1. disciplína'!T29</f>
        <v>VT-II</v>
      </c>
    </row>
    <row r="49" spans="1:13" ht="12.75">
      <c r="A49" s="29">
        <v>28</v>
      </c>
      <c r="B49" s="34" t="s">
        <v>163</v>
      </c>
      <c r="C49" s="35"/>
      <c r="D49" s="81" t="s">
        <v>165</v>
      </c>
      <c r="E49" s="93" t="s">
        <v>169</v>
      </c>
      <c r="F49" s="102">
        <v>10</v>
      </c>
      <c r="G49" s="39">
        <f>'1. disciplína'!S34</f>
        <v>105</v>
      </c>
      <c r="H49" s="40">
        <f>'2. disciplína'!AH34</f>
        <v>37.09</v>
      </c>
      <c r="I49" s="40">
        <f>'3. disciplína'!AF34</f>
        <v>52.55</v>
      </c>
      <c r="J49" s="40">
        <f>'5. disciplína'!F34</f>
        <v>53.605000000000004</v>
      </c>
      <c r="K49" s="87">
        <f t="shared" si="0"/>
        <v>248.245</v>
      </c>
      <c r="L49" s="56">
        <v>36</v>
      </c>
      <c r="M49" s="59">
        <f>'1. disciplína'!T34</f>
      </c>
    </row>
    <row r="50" spans="1:13" ht="12.75">
      <c r="A50" s="29">
        <v>20</v>
      </c>
      <c r="B50" s="34" t="s">
        <v>158</v>
      </c>
      <c r="C50" s="35"/>
      <c r="D50" s="81" t="s">
        <v>159</v>
      </c>
      <c r="E50" s="93" t="s">
        <v>59</v>
      </c>
      <c r="F50" s="102">
        <v>7</v>
      </c>
      <c r="G50" s="39">
        <f>'1. disciplína'!S26</f>
        <v>116</v>
      </c>
      <c r="H50" s="40">
        <f>'2. disciplína'!AH26</f>
        <v>40.677</v>
      </c>
      <c r="I50" s="40">
        <f>'3. disciplína'!AF26</f>
        <v>49.510000000000005</v>
      </c>
      <c r="J50" s="40">
        <f>'5. disciplína'!F26</f>
        <v>21.42</v>
      </c>
      <c r="K50" s="87">
        <f t="shared" si="0"/>
        <v>227.60700000000003</v>
      </c>
      <c r="L50" s="56">
        <v>37</v>
      </c>
      <c r="M50" s="59" t="str">
        <f>'1. disciplína'!T26</f>
        <v>VT-III</v>
      </c>
    </row>
    <row r="51" spans="1:13" ht="12.75">
      <c r="A51" s="29">
        <v>34</v>
      </c>
      <c r="B51" s="34" t="s">
        <v>50</v>
      </c>
      <c r="C51" s="35"/>
      <c r="D51" s="81" t="s">
        <v>115</v>
      </c>
      <c r="E51" s="93" t="s">
        <v>51</v>
      </c>
      <c r="F51" s="102">
        <v>12</v>
      </c>
      <c r="G51" s="39">
        <f>'1. disciplína'!S40</f>
        <v>115</v>
      </c>
      <c r="H51" s="40">
        <f>'2. disciplína'!AH40</f>
        <v>24.54</v>
      </c>
      <c r="I51" s="40">
        <f>'3. disciplína'!AF40</f>
        <v>25.02</v>
      </c>
      <c r="J51" s="40">
        <f>'5. disciplína'!F40</f>
        <v>43.4</v>
      </c>
      <c r="K51" s="87">
        <f t="shared" si="0"/>
        <v>207.96</v>
      </c>
      <c r="L51" s="56">
        <v>38</v>
      </c>
      <c r="M51" s="59">
        <f>'1. disciplína'!T40</f>
      </c>
    </row>
    <row r="52" spans="1:13" ht="12.75">
      <c r="A52" s="29">
        <v>41</v>
      </c>
      <c r="B52" s="34" t="s">
        <v>126</v>
      </c>
      <c r="C52" s="35"/>
      <c r="D52" s="81" t="s">
        <v>167</v>
      </c>
      <c r="E52" s="93" t="s">
        <v>46</v>
      </c>
      <c r="F52" s="102">
        <v>14</v>
      </c>
      <c r="G52" s="39">
        <f>'1. disciplína'!S47</f>
        <v>106</v>
      </c>
      <c r="H52" s="40">
        <f>'2. disciplína'!AH47</f>
        <v>33.010000000000005</v>
      </c>
      <c r="I52" s="40">
        <f>'3. disciplína'!AF47</f>
        <v>63.66</v>
      </c>
      <c r="J52" s="40">
        <f>'5. disciplína'!F47</f>
        <v>0</v>
      </c>
      <c r="K52" s="87">
        <f t="shared" si="0"/>
        <v>202.67</v>
      </c>
      <c r="L52" s="56">
        <v>39</v>
      </c>
      <c r="M52" s="59">
        <f>'1. disciplína'!T47</f>
      </c>
    </row>
    <row r="53" spans="1:13" ht="12.75">
      <c r="A53" s="29">
        <v>37</v>
      </c>
      <c r="B53" s="34" t="s">
        <v>123</v>
      </c>
      <c r="C53" s="35"/>
      <c r="D53" s="81" t="s">
        <v>171</v>
      </c>
      <c r="E53" s="93" t="s">
        <v>121</v>
      </c>
      <c r="F53" s="102">
        <v>13</v>
      </c>
      <c r="G53" s="39">
        <f>'1. disciplína'!S43</f>
        <v>85</v>
      </c>
      <c r="H53" s="40">
        <f>'2. disciplína'!AH43</f>
        <v>14.600000000000001</v>
      </c>
      <c r="I53" s="40">
        <f>'3. disciplína'!AF43</f>
        <v>51.13</v>
      </c>
      <c r="J53" s="40">
        <f>'5. disciplína'!F43</f>
        <v>13.39</v>
      </c>
      <c r="K53" s="87">
        <f t="shared" si="0"/>
        <v>164.12</v>
      </c>
      <c r="L53" s="56">
        <v>40</v>
      </c>
      <c r="M53" s="59">
        <f>'1. disciplína'!T43</f>
      </c>
    </row>
    <row r="54" spans="1:13" ht="12.75">
      <c r="A54" s="29">
        <v>3</v>
      </c>
      <c r="B54" s="34" t="s">
        <v>146</v>
      </c>
      <c r="C54" s="35"/>
      <c r="D54" s="81" t="s">
        <v>147</v>
      </c>
      <c r="E54" s="93" t="s">
        <v>31</v>
      </c>
      <c r="F54" s="102">
        <v>1</v>
      </c>
      <c r="G54" s="39">
        <f>'1. disciplína'!S9</f>
        <v>77</v>
      </c>
      <c r="H54" s="40">
        <f>'2. disciplína'!AH9</f>
        <v>32.83</v>
      </c>
      <c r="I54" s="40">
        <f>'3. disciplína'!AF9</f>
        <v>47.870000000000005</v>
      </c>
      <c r="J54" s="40">
        <f>'5. disciplína'!F9</f>
        <v>1.9099999999999966</v>
      </c>
      <c r="K54" s="87">
        <f t="shared" si="0"/>
        <v>159.60999999999999</v>
      </c>
      <c r="L54" s="56">
        <v>41</v>
      </c>
      <c r="M54" s="59">
        <f>'1. disciplína'!T9</f>
      </c>
    </row>
    <row r="55" spans="1:13" ht="12.75">
      <c r="A55" s="29">
        <v>36</v>
      </c>
      <c r="B55" s="34" t="s">
        <v>120</v>
      </c>
      <c r="C55" s="35"/>
      <c r="D55" s="81" t="s">
        <v>115</v>
      </c>
      <c r="E55" s="93" t="s">
        <v>31</v>
      </c>
      <c r="F55" s="102">
        <v>12</v>
      </c>
      <c r="G55" s="39">
        <f>'1. disciplína'!S42</f>
        <v>70</v>
      </c>
      <c r="H55" s="40">
        <f>'2. disciplína'!AH42</f>
        <v>36.78</v>
      </c>
      <c r="I55" s="40">
        <f>'3. disciplína'!AF42</f>
        <v>50.96</v>
      </c>
      <c r="J55" s="40">
        <f>'5. disciplína'!F42</f>
        <v>0</v>
      </c>
      <c r="K55" s="87">
        <f t="shared" si="0"/>
        <v>157.74</v>
      </c>
      <c r="L55" s="56">
        <v>42</v>
      </c>
      <c r="M55" s="59">
        <f>'1. disciplína'!T42</f>
      </c>
    </row>
  </sheetData>
  <sheetProtection/>
  <mergeCells count="29">
    <mergeCell ref="K4:M4"/>
    <mergeCell ref="G2:L2"/>
    <mergeCell ref="G3:L3"/>
    <mergeCell ref="C4:F4"/>
    <mergeCell ref="G4:J4"/>
    <mergeCell ref="A2:C2"/>
    <mergeCell ref="A3:C3"/>
    <mergeCell ref="A4:B4"/>
    <mergeCell ref="D2:F2"/>
    <mergeCell ref="D3:F3"/>
    <mergeCell ref="A5:B5"/>
    <mergeCell ref="B12:C13"/>
    <mergeCell ref="A7:B7"/>
    <mergeCell ref="A8:B8"/>
    <mergeCell ref="A10:B10"/>
    <mergeCell ref="C5:F5"/>
    <mergeCell ref="C8:M8"/>
    <mergeCell ref="C9:M9"/>
    <mergeCell ref="A6:B6"/>
    <mergeCell ref="A1:L1"/>
    <mergeCell ref="K5:M5"/>
    <mergeCell ref="C10:M10"/>
    <mergeCell ref="D12:D13"/>
    <mergeCell ref="G5:J5"/>
    <mergeCell ref="G12:J12"/>
    <mergeCell ref="L12:L13"/>
    <mergeCell ref="A9:B9"/>
    <mergeCell ref="C6:M6"/>
    <mergeCell ref="C7:M7"/>
  </mergeCells>
  <conditionalFormatting sqref="G14:K55">
    <cfRule type="cellIs" priority="1" dxfId="4" operator="equal" stopIfTrue="1">
      <formula>0</formula>
    </cfRule>
  </conditionalFormatting>
  <printOptions/>
  <pageMargins left="0.5905511811023623" right="0.47" top="0.26" bottom="0.31" header="0.17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55"/>
  <sheetViews>
    <sheetView tabSelected="1" zoomScale="120" zoomScaleNormal="120" zoomScalePageLayoutView="0" workbookViewId="0" topLeftCell="A22">
      <selection activeCell="B17" sqref="B17:E31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9.50390625" style="0" customWidth="1"/>
    <col min="4" max="4" width="11.625" style="0" bestFit="1" customWidth="1"/>
    <col min="5" max="5" width="7.875" style="0" customWidth="1"/>
    <col min="6" max="6" width="7.875" style="0" bestFit="1" customWidth="1"/>
    <col min="7" max="8" width="4.625" style="0" customWidth="1"/>
    <col min="9" max="9" width="5.50390625" style="0" customWidth="1"/>
    <col min="10" max="10" width="5.625" style="0" bestFit="1" customWidth="1"/>
    <col min="11" max="11" width="4.625" style="0" customWidth="1"/>
    <col min="12" max="12" width="8.125" style="0" customWidth="1"/>
    <col min="13" max="13" width="10.00390625" style="0" bestFit="1" customWidth="1"/>
  </cols>
  <sheetData>
    <row r="1" spans="1:13" ht="27.75" customHeight="1" thickBot="1">
      <c r="A1" s="196" t="s">
        <v>64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62" t="s">
        <v>67</v>
      </c>
    </row>
    <row r="2" spans="1:13" ht="12.75">
      <c r="A2" s="232" t="s">
        <v>4</v>
      </c>
      <c r="B2" s="224"/>
      <c r="C2" s="224"/>
      <c r="D2" s="224" t="s">
        <v>7</v>
      </c>
      <c r="E2" s="224"/>
      <c r="F2" s="224"/>
      <c r="G2" s="224" t="s">
        <v>78</v>
      </c>
      <c r="H2" s="224"/>
      <c r="I2" s="224"/>
      <c r="J2" s="224"/>
      <c r="K2" s="224"/>
      <c r="L2" s="224"/>
      <c r="M2" s="49" t="s">
        <v>8</v>
      </c>
    </row>
    <row r="3" spans="1:15" ht="37.5" customHeight="1">
      <c r="A3" s="233" t="s">
        <v>9</v>
      </c>
      <c r="B3" s="234"/>
      <c r="C3" s="234"/>
      <c r="D3" s="236" t="s">
        <v>75</v>
      </c>
      <c r="E3" s="236"/>
      <c r="F3" s="236"/>
      <c r="G3" s="225" t="s">
        <v>100</v>
      </c>
      <c r="H3" s="226"/>
      <c r="I3" s="226"/>
      <c r="J3" s="226"/>
      <c r="K3" s="226"/>
      <c r="L3" s="227"/>
      <c r="M3" s="111" t="s">
        <v>182</v>
      </c>
      <c r="O3" s="141"/>
    </row>
    <row r="4" spans="1:13" ht="12.75">
      <c r="A4" s="235" t="s">
        <v>5</v>
      </c>
      <c r="B4" s="231"/>
      <c r="C4" s="228">
        <v>42525</v>
      </c>
      <c r="D4" s="228"/>
      <c r="E4" s="228"/>
      <c r="F4" s="229"/>
      <c r="G4" s="230" t="s">
        <v>17</v>
      </c>
      <c r="H4" s="231"/>
      <c r="I4" s="231"/>
      <c r="J4" s="231"/>
      <c r="K4" s="222" t="s">
        <v>99</v>
      </c>
      <c r="L4" s="222"/>
      <c r="M4" s="223"/>
    </row>
    <row r="5" spans="1:13" ht="12.75">
      <c r="A5" s="214" t="s">
        <v>6</v>
      </c>
      <c r="B5" s="215"/>
      <c r="C5" s="220" t="s">
        <v>138</v>
      </c>
      <c r="D5" s="220"/>
      <c r="E5" s="220"/>
      <c r="F5" s="221"/>
      <c r="G5" s="205" t="s">
        <v>18</v>
      </c>
      <c r="H5" s="206"/>
      <c r="I5" s="206"/>
      <c r="J5" s="206"/>
      <c r="K5" s="197" t="s">
        <v>137</v>
      </c>
      <c r="L5" s="198"/>
      <c r="M5" s="199"/>
    </row>
    <row r="6" spans="1:13" ht="12.75">
      <c r="A6" s="209" t="s">
        <v>19</v>
      </c>
      <c r="B6" s="210"/>
      <c r="C6" s="211" t="s">
        <v>101</v>
      </c>
      <c r="D6" s="212"/>
      <c r="E6" s="212"/>
      <c r="F6" s="212"/>
      <c r="G6" s="212"/>
      <c r="H6" s="212"/>
      <c r="I6" s="212"/>
      <c r="J6" s="212"/>
      <c r="K6" s="212"/>
      <c r="L6" s="212"/>
      <c r="M6" s="213"/>
    </row>
    <row r="7" spans="1:13" ht="12.75">
      <c r="A7" s="209" t="s">
        <v>20</v>
      </c>
      <c r="B7" s="210"/>
      <c r="C7" s="211" t="s">
        <v>23</v>
      </c>
      <c r="D7" s="212"/>
      <c r="E7" s="212"/>
      <c r="F7" s="212"/>
      <c r="G7" s="212"/>
      <c r="H7" s="212"/>
      <c r="I7" s="212"/>
      <c r="J7" s="212"/>
      <c r="K7" s="212"/>
      <c r="L7" s="212"/>
      <c r="M7" s="213"/>
    </row>
    <row r="8" spans="1:13" ht="12.75">
      <c r="A8" s="209" t="s">
        <v>21</v>
      </c>
      <c r="B8" s="210"/>
      <c r="C8" s="211" t="s">
        <v>24</v>
      </c>
      <c r="D8" s="212"/>
      <c r="E8" s="212"/>
      <c r="F8" s="212"/>
      <c r="G8" s="212"/>
      <c r="H8" s="212"/>
      <c r="I8" s="212"/>
      <c r="J8" s="212"/>
      <c r="K8" s="212"/>
      <c r="L8" s="212"/>
      <c r="M8" s="213"/>
    </row>
    <row r="9" spans="1:13" ht="12.75">
      <c r="A9" s="209" t="s">
        <v>22</v>
      </c>
      <c r="B9" s="210"/>
      <c r="C9" s="211" t="s">
        <v>69</v>
      </c>
      <c r="D9" s="212"/>
      <c r="E9" s="212"/>
      <c r="F9" s="212"/>
      <c r="G9" s="212"/>
      <c r="H9" s="212"/>
      <c r="I9" s="212"/>
      <c r="J9" s="212"/>
      <c r="K9" s="212"/>
      <c r="L9" s="212"/>
      <c r="M9" s="213"/>
    </row>
    <row r="10" spans="1:15" ht="13.5" thickBot="1">
      <c r="A10" s="218" t="s">
        <v>62</v>
      </c>
      <c r="B10" s="219"/>
      <c r="C10" s="200" t="s">
        <v>25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2"/>
      <c r="O10" s="103"/>
    </row>
    <row r="11" spans="1:13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5" ht="12.75" customHeight="1">
      <c r="A12" s="27" t="s">
        <v>13</v>
      </c>
      <c r="B12" s="216" t="s">
        <v>11</v>
      </c>
      <c r="C12" s="216"/>
      <c r="D12" s="203" t="s">
        <v>3</v>
      </c>
      <c r="E12" s="45" t="s">
        <v>0</v>
      </c>
      <c r="F12" s="57" t="s">
        <v>0</v>
      </c>
      <c r="G12" s="207" t="s">
        <v>12</v>
      </c>
      <c r="H12" s="208"/>
      <c r="I12" s="208"/>
      <c r="J12" s="208"/>
      <c r="K12" s="239"/>
      <c r="L12" s="28" t="s">
        <v>68</v>
      </c>
      <c r="M12" s="237" t="s">
        <v>16</v>
      </c>
      <c r="O12" s="103"/>
    </row>
    <row r="13" spans="1:13" ht="12.75" customHeight="1" thickBot="1">
      <c r="A13" s="31" t="s">
        <v>0</v>
      </c>
      <c r="B13" s="217"/>
      <c r="C13" s="217"/>
      <c r="D13" s="204"/>
      <c r="E13" s="46" t="s">
        <v>14</v>
      </c>
      <c r="F13" s="58" t="s">
        <v>63</v>
      </c>
      <c r="G13" s="43">
        <v>1</v>
      </c>
      <c r="H13" s="44">
        <v>2</v>
      </c>
      <c r="I13" s="44">
        <v>3</v>
      </c>
      <c r="J13" s="54">
        <v>4</v>
      </c>
      <c r="K13" s="32">
        <v>5</v>
      </c>
      <c r="L13" s="32" t="s">
        <v>15</v>
      </c>
      <c r="M13" s="238"/>
    </row>
    <row r="14" spans="1:13" ht="13.5" thickBot="1">
      <c r="A14" s="99">
        <v>11</v>
      </c>
      <c r="B14" s="73" t="s">
        <v>174</v>
      </c>
      <c r="C14" s="100"/>
      <c r="D14" s="80" t="s">
        <v>34</v>
      </c>
      <c r="E14" s="104" t="s">
        <v>36</v>
      </c>
      <c r="F14" s="76">
        <v>4</v>
      </c>
      <c r="G14" s="77">
        <f>'1. disciplína'!S17</f>
        <v>135</v>
      </c>
      <c r="H14" s="78">
        <f>'2. disciplína'!AH17</f>
        <v>87.02</v>
      </c>
      <c r="I14" s="78">
        <f>'3. disciplína'!AF17</f>
        <v>91.22</v>
      </c>
      <c r="J14" s="78">
        <f>'4. disciplína'!P16</f>
        <v>98.87</v>
      </c>
      <c r="K14" s="78">
        <f>'5. disciplína'!F17</f>
        <v>72.265</v>
      </c>
      <c r="L14" s="90">
        <v>1222.425</v>
      </c>
      <c r="M14" s="76"/>
    </row>
    <row r="15" spans="1:14" ht="13.5" thickBot="1">
      <c r="A15" s="29">
        <v>12</v>
      </c>
      <c r="B15" s="34" t="s">
        <v>175</v>
      </c>
      <c r="C15" s="35"/>
      <c r="D15" s="81" t="s">
        <v>34</v>
      </c>
      <c r="E15" s="97" t="s">
        <v>110</v>
      </c>
      <c r="F15" s="59">
        <v>4</v>
      </c>
      <c r="G15" s="39">
        <f>'1. disciplína'!S18</f>
        <v>138</v>
      </c>
      <c r="H15" s="40">
        <f>'2. disciplína'!AH18</f>
        <v>70.78999999999999</v>
      </c>
      <c r="I15" s="40">
        <f>'3. disciplína'!AF18</f>
        <v>100.47</v>
      </c>
      <c r="J15" s="40">
        <f>'4. disciplína'!P16</f>
        <v>98.87</v>
      </c>
      <c r="K15" s="40">
        <f>'5. disciplína'!F18</f>
        <v>68.485</v>
      </c>
      <c r="L15" s="87">
        <v>1222.425</v>
      </c>
      <c r="M15" s="59">
        <v>1</v>
      </c>
      <c r="N15" s="182" t="s">
        <v>178</v>
      </c>
    </row>
    <row r="16" spans="1:14" ht="13.5" thickBot="1">
      <c r="A16" s="30">
        <v>10</v>
      </c>
      <c r="B16" s="37" t="s">
        <v>156</v>
      </c>
      <c r="C16" s="38"/>
      <c r="D16" s="82" t="s">
        <v>34</v>
      </c>
      <c r="E16" s="105" t="s">
        <v>39</v>
      </c>
      <c r="F16" s="60">
        <v>4</v>
      </c>
      <c r="G16" s="41">
        <f>'1. disciplína'!S16</f>
        <v>129</v>
      </c>
      <c r="H16" s="42">
        <f>'2. disciplína'!AH16</f>
        <v>79.26</v>
      </c>
      <c r="I16" s="42">
        <f>'3. disciplína'!AF16</f>
        <v>85.87</v>
      </c>
      <c r="J16" s="42">
        <f>'4. disciplína'!P16</f>
        <v>98.87</v>
      </c>
      <c r="K16" s="42">
        <f>'5. disciplína'!F16</f>
        <v>66.175</v>
      </c>
      <c r="L16" s="88">
        <v>1222.425</v>
      </c>
      <c r="M16" s="60"/>
      <c r="N16" s="195" t="s">
        <v>183</v>
      </c>
    </row>
    <row r="17" spans="1:13" ht="12.75">
      <c r="A17" s="99">
        <v>25</v>
      </c>
      <c r="B17" s="186" t="s">
        <v>52</v>
      </c>
      <c r="C17" s="187"/>
      <c r="D17" s="83" t="s">
        <v>162</v>
      </c>
      <c r="E17" s="106" t="s">
        <v>53</v>
      </c>
      <c r="F17" s="61">
        <v>9</v>
      </c>
      <c r="G17" s="47">
        <f>'1. disciplína'!S31</f>
        <v>134</v>
      </c>
      <c r="H17" s="48">
        <f>'2. disciplína'!AH31</f>
        <v>79.31</v>
      </c>
      <c r="I17" s="48">
        <f>'3. disciplína'!AF31</f>
        <v>87.74</v>
      </c>
      <c r="J17" s="48">
        <f>'4. disciplína'!P31</f>
        <v>90.33</v>
      </c>
      <c r="K17" s="48">
        <f>'5. disciplína'!F31</f>
        <v>71.72999999999999</v>
      </c>
      <c r="L17" s="86">
        <v>1165.885</v>
      </c>
      <c r="M17" s="183"/>
    </row>
    <row r="18" spans="1:14" ht="12.75">
      <c r="A18" s="29">
        <v>27</v>
      </c>
      <c r="B18" s="188" t="s">
        <v>44</v>
      </c>
      <c r="C18" s="189"/>
      <c r="D18" s="81" t="s">
        <v>162</v>
      </c>
      <c r="E18" s="97" t="s">
        <v>45</v>
      </c>
      <c r="F18" s="59">
        <v>9</v>
      </c>
      <c r="G18" s="39">
        <f>'1. disciplína'!S33</f>
        <v>128</v>
      </c>
      <c r="H18" s="40">
        <f>'2. disciplína'!AH33</f>
        <v>77.57</v>
      </c>
      <c r="I18" s="40">
        <f>'3. disciplína'!AF33</f>
        <v>93.01</v>
      </c>
      <c r="J18" s="40">
        <f>'4. disciplína'!P31</f>
        <v>90.33</v>
      </c>
      <c r="K18" s="40">
        <f>'5. disciplína'!F33</f>
        <v>75.5</v>
      </c>
      <c r="L18" s="87">
        <v>1165.885</v>
      </c>
      <c r="M18" s="184">
        <v>2</v>
      </c>
      <c r="N18" s="3" t="s">
        <v>179</v>
      </c>
    </row>
    <row r="19" spans="1:14" ht="13.5" thickBot="1">
      <c r="A19" s="30">
        <v>26</v>
      </c>
      <c r="B19" s="190" t="s">
        <v>176</v>
      </c>
      <c r="C19" s="191"/>
      <c r="D19" s="84" t="s">
        <v>162</v>
      </c>
      <c r="E19" s="180" t="s">
        <v>48</v>
      </c>
      <c r="F19" s="70">
        <v>9</v>
      </c>
      <c r="G19" s="71">
        <f>'1. disciplína'!S32</f>
        <v>131</v>
      </c>
      <c r="H19" s="72">
        <f>'2. disciplína'!AH32</f>
        <v>77.53999999999999</v>
      </c>
      <c r="I19" s="72">
        <f>'3. disciplína'!AF32</f>
        <v>70.41</v>
      </c>
      <c r="J19" s="72">
        <f>'4. disciplína'!P31</f>
        <v>90.33</v>
      </c>
      <c r="K19" s="72">
        <f>'5. disciplína'!F32</f>
        <v>49.745</v>
      </c>
      <c r="L19" s="89">
        <v>1165.885</v>
      </c>
      <c r="M19" s="185"/>
      <c r="N19" s="3"/>
    </row>
    <row r="20" spans="1:14" ht="12.75">
      <c r="A20" s="99">
        <v>9</v>
      </c>
      <c r="B20" s="73" t="s">
        <v>177</v>
      </c>
      <c r="C20" s="74"/>
      <c r="D20" s="80" t="s">
        <v>117</v>
      </c>
      <c r="E20" s="104" t="s">
        <v>122</v>
      </c>
      <c r="F20" s="76">
        <v>3</v>
      </c>
      <c r="G20" s="77">
        <f>'1. disciplína'!S15</f>
        <v>130</v>
      </c>
      <c r="H20" s="78">
        <f>'2. disciplína'!AH15</f>
        <v>74.25</v>
      </c>
      <c r="I20" s="78">
        <f>'3. disciplína'!AF15</f>
        <v>85.47</v>
      </c>
      <c r="J20" s="78">
        <f>'4. disciplína'!P13</f>
        <v>114.18</v>
      </c>
      <c r="K20" s="78">
        <f>'5. disciplína'!F15</f>
        <v>69.265</v>
      </c>
      <c r="L20" s="90">
        <v>1154.52</v>
      </c>
      <c r="M20" s="76"/>
      <c r="N20" s="3"/>
    </row>
    <row r="21" spans="1:14" ht="12.75">
      <c r="A21" s="29">
        <v>7</v>
      </c>
      <c r="B21" s="34" t="s">
        <v>60</v>
      </c>
      <c r="C21" s="35"/>
      <c r="D21" s="81" t="s">
        <v>117</v>
      </c>
      <c r="E21" s="97" t="s">
        <v>108</v>
      </c>
      <c r="F21" s="59">
        <v>3</v>
      </c>
      <c r="G21" s="39">
        <f>'1. disciplína'!S13</f>
        <v>126</v>
      </c>
      <c r="H21" s="40">
        <f>'2. disciplína'!AH13</f>
        <v>68.47</v>
      </c>
      <c r="I21" s="40">
        <f>'3. disciplína'!AF13</f>
        <v>89.01</v>
      </c>
      <c r="J21" s="40">
        <f>'4. disciplína'!P13</f>
        <v>114.18</v>
      </c>
      <c r="K21" s="40">
        <f>'5. disciplína'!F13</f>
        <v>69.39</v>
      </c>
      <c r="L21" s="87">
        <v>1154.52</v>
      </c>
      <c r="M21" s="59">
        <v>3</v>
      </c>
      <c r="N21" s="3"/>
    </row>
    <row r="22" spans="1:14" ht="13.5" thickBot="1">
      <c r="A22" s="30">
        <v>8</v>
      </c>
      <c r="B22" s="37" t="s">
        <v>150</v>
      </c>
      <c r="C22" s="38"/>
      <c r="D22" s="82" t="s">
        <v>117</v>
      </c>
      <c r="E22" s="105" t="s">
        <v>56</v>
      </c>
      <c r="F22" s="60">
        <v>3</v>
      </c>
      <c r="G22" s="41">
        <f>'1. disciplína'!S14</f>
        <v>124</v>
      </c>
      <c r="H22" s="42">
        <f>'2. disciplína'!AH14</f>
        <v>69.73</v>
      </c>
      <c r="I22" s="42">
        <f>'3. disciplína'!AF14</f>
        <v>79.27</v>
      </c>
      <c r="J22" s="42">
        <f>'4. disciplína'!P13</f>
        <v>114.18</v>
      </c>
      <c r="K22" s="42">
        <f>'5. disciplína'!F14</f>
        <v>55.485</v>
      </c>
      <c r="L22" s="88">
        <v>1154.52</v>
      </c>
      <c r="M22" s="60"/>
      <c r="N22" s="3"/>
    </row>
    <row r="23" spans="1:14" ht="12.75">
      <c r="A23" s="99">
        <v>4</v>
      </c>
      <c r="B23" s="186" t="s">
        <v>129</v>
      </c>
      <c r="C23" s="187"/>
      <c r="D23" s="52" t="s">
        <v>149</v>
      </c>
      <c r="E23" s="52" t="s">
        <v>130</v>
      </c>
      <c r="F23" s="61">
        <v>2</v>
      </c>
      <c r="G23" s="47">
        <f>'1. disciplína'!S10</f>
        <v>124</v>
      </c>
      <c r="H23" s="48">
        <f>'2. disciplína'!AH10</f>
        <v>83</v>
      </c>
      <c r="I23" s="48">
        <f>'3. disciplína'!AF10</f>
        <v>95.85</v>
      </c>
      <c r="J23" s="48">
        <f>'4. disciplína'!P10</f>
        <v>87.74000000000001</v>
      </c>
      <c r="K23" s="48">
        <f>'5. disciplína'!F10</f>
        <v>68.265</v>
      </c>
      <c r="L23" s="86">
        <v>1139.72</v>
      </c>
      <c r="M23" s="183"/>
      <c r="N23" s="3"/>
    </row>
    <row r="24" spans="1:14" ht="12.75">
      <c r="A24" s="29">
        <v>5</v>
      </c>
      <c r="B24" s="188" t="s">
        <v>148</v>
      </c>
      <c r="C24" s="189"/>
      <c r="D24" s="33" t="s">
        <v>149</v>
      </c>
      <c r="E24" s="33" t="s">
        <v>135</v>
      </c>
      <c r="F24" s="98">
        <v>2</v>
      </c>
      <c r="G24" s="39">
        <f>'1. disciplína'!S11</f>
        <v>129</v>
      </c>
      <c r="H24" s="40">
        <f>'2. disciplína'!AH11</f>
        <v>77.69</v>
      </c>
      <c r="I24" s="40">
        <f>'3. disciplína'!AF11</f>
        <v>85.39</v>
      </c>
      <c r="J24" s="40">
        <f>'4. disciplína'!P10</f>
        <v>87.74000000000001</v>
      </c>
      <c r="K24" s="40">
        <f>'5. disciplína'!F11</f>
        <v>71.82</v>
      </c>
      <c r="L24" s="87">
        <v>1139.72</v>
      </c>
      <c r="M24" s="184">
        <v>4</v>
      </c>
      <c r="N24" s="3" t="s">
        <v>180</v>
      </c>
    </row>
    <row r="25" spans="1:14" ht="13.5" thickBot="1">
      <c r="A25" s="30">
        <v>6</v>
      </c>
      <c r="B25" s="190" t="s">
        <v>131</v>
      </c>
      <c r="C25" s="191"/>
      <c r="D25" s="33" t="s">
        <v>149</v>
      </c>
      <c r="E25" s="95" t="s">
        <v>132</v>
      </c>
      <c r="F25" s="70">
        <v>2</v>
      </c>
      <c r="G25" s="71">
        <f>'1. disciplína'!S12</f>
        <v>124</v>
      </c>
      <c r="H25" s="72">
        <f>'2. disciplína'!AH12</f>
        <v>73.63</v>
      </c>
      <c r="I25" s="72">
        <f>'3. disciplína'!AF12</f>
        <v>52.45</v>
      </c>
      <c r="J25" s="72">
        <f>'4. disciplína'!P10</f>
        <v>87.74000000000001</v>
      </c>
      <c r="K25" s="72">
        <f>'5. disciplína'!F12</f>
        <v>66.88499999999999</v>
      </c>
      <c r="L25" s="89">
        <v>1139.72</v>
      </c>
      <c r="M25" s="185"/>
      <c r="N25" s="3"/>
    </row>
    <row r="26" spans="1:14" ht="12.75">
      <c r="A26" s="99">
        <v>16</v>
      </c>
      <c r="B26" s="73" t="s">
        <v>58</v>
      </c>
      <c r="C26" s="74"/>
      <c r="D26" s="80" t="s">
        <v>155</v>
      </c>
      <c r="E26" s="108" t="s">
        <v>31</v>
      </c>
      <c r="F26" s="76">
        <v>6</v>
      </c>
      <c r="G26" s="77">
        <f>'1. disciplína'!S22</f>
        <v>117</v>
      </c>
      <c r="H26" s="78">
        <f>'2. disciplína'!AH22</f>
        <v>60.86</v>
      </c>
      <c r="I26" s="78">
        <f>'3. disciplína'!AF22</f>
        <v>86.52</v>
      </c>
      <c r="J26" s="78">
        <f>'4. disciplína'!P22</f>
        <v>99.87</v>
      </c>
      <c r="K26" s="78">
        <f>'5. disciplína'!F22</f>
        <v>68.595</v>
      </c>
      <c r="L26" s="90">
        <v>1009.2</v>
      </c>
      <c r="M26" s="76"/>
      <c r="N26" s="3"/>
    </row>
    <row r="27" spans="1:14" ht="12.75">
      <c r="A27" s="29">
        <v>18</v>
      </c>
      <c r="B27" s="34" t="s">
        <v>154</v>
      </c>
      <c r="C27" s="35"/>
      <c r="D27" s="81" t="s">
        <v>155</v>
      </c>
      <c r="E27" s="93" t="s">
        <v>168</v>
      </c>
      <c r="F27" s="59">
        <v>6</v>
      </c>
      <c r="G27" s="39">
        <f>'1. disciplína'!S24</f>
        <v>132</v>
      </c>
      <c r="H27" s="40">
        <f>'2. disciplína'!AH24</f>
        <v>57.05</v>
      </c>
      <c r="I27" s="40">
        <f>'3. disciplína'!AF24</f>
        <v>58.68</v>
      </c>
      <c r="J27" s="40">
        <f>'4. disciplína'!P22</f>
        <v>99.87</v>
      </c>
      <c r="K27" s="40">
        <f>'5. disciplína'!F24</f>
        <v>34.139999999999986</v>
      </c>
      <c r="L27" s="87">
        <v>1009.2</v>
      </c>
      <c r="M27" s="59">
        <v>5</v>
      </c>
      <c r="N27" s="3"/>
    </row>
    <row r="28" spans="1:14" ht="13.5" thickBot="1">
      <c r="A28" s="30">
        <v>17</v>
      </c>
      <c r="B28" s="37" t="s">
        <v>153</v>
      </c>
      <c r="C28" s="38"/>
      <c r="D28" s="82" t="s">
        <v>155</v>
      </c>
      <c r="E28" s="109" t="s">
        <v>31</v>
      </c>
      <c r="F28" s="60">
        <v>6</v>
      </c>
      <c r="G28" s="41">
        <f>'1. disciplína'!S23</f>
        <v>102</v>
      </c>
      <c r="H28" s="42">
        <f>'2. disciplína'!AH23</f>
        <v>63.25</v>
      </c>
      <c r="I28" s="42">
        <f>'3. disciplína'!AF23</f>
        <v>77.77</v>
      </c>
      <c r="J28" s="42">
        <f>'4. disciplína'!P22</f>
        <v>99.87</v>
      </c>
      <c r="K28" s="42">
        <f>'5. disciplína'!F23</f>
        <v>51.465</v>
      </c>
      <c r="L28" s="88">
        <v>1009.2</v>
      </c>
      <c r="M28" s="60"/>
      <c r="N28" s="3"/>
    </row>
    <row r="29" spans="1:14" ht="12.75">
      <c r="A29" s="99">
        <v>15</v>
      </c>
      <c r="B29" s="186" t="s">
        <v>112</v>
      </c>
      <c r="C29" s="187"/>
      <c r="D29" s="83" t="s">
        <v>152</v>
      </c>
      <c r="E29" s="110" t="s">
        <v>113</v>
      </c>
      <c r="F29" s="61">
        <v>5</v>
      </c>
      <c r="G29" s="47">
        <f>'1. disciplína'!S21</f>
        <v>134</v>
      </c>
      <c r="H29" s="48">
        <f>'2. disciplína'!AH21</f>
        <v>39.86</v>
      </c>
      <c r="I29" s="48">
        <f>'3. disciplína'!AF21</f>
        <v>84.94</v>
      </c>
      <c r="J29" s="48">
        <f>'4. disciplína'!P19</f>
        <v>80.2</v>
      </c>
      <c r="K29" s="48">
        <f>'5. disciplína'!F21</f>
        <v>71.03999999999999</v>
      </c>
      <c r="L29" s="86">
        <v>1007.29</v>
      </c>
      <c r="M29" s="183"/>
      <c r="N29" s="3"/>
    </row>
    <row r="30" spans="1:14" ht="12.75">
      <c r="A30" s="29">
        <v>14</v>
      </c>
      <c r="B30" s="264" t="s">
        <v>151</v>
      </c>
      <c r="C30" s="265"/>
      <c r="D30" s="81" t="s">
        <v>152</v>
      </c>
      <c r="E30" s="93" t="s">
        <v>35</v>
      </c>
      <c r="F30" s="59">
        <v>5</v>
      </c>
      <c r="G30" s="39">
        <f>'1. disciplína'!S20</f>
        <v>112</v>
      </c>
      <c r="H30" s="40">
        <f>'2. disciplína'!AH20</f>
        <v>46.06</v>
      </c>
      <c r="I30" s="40">
        <f>'3. disciplína'!AF20</f>
        <v>74.53</v>
      </c>
      <c r="J30" s="40">
        <f>'4. disciplína'!P19</f>
        <v>80.2</v>
      </c>
      <c r="K30" s="40">
        <f>'5. disciplína'!F20</f>
        <v>71.55</v>
      </c>
      <c r="L30" s="87">
        <v>1007.29</v>
      </c>
      <c r="M30" s="184">
        <v>6</v>
      </c>
      <c r="N30" s="3" t="s">
        <v>181</v>
      </c>
    </row>
    <row r="31" spans="1:14" ht="13.5" thickBot="1">
      <c r="A31" s="30">
        <v>13</v>
      </c>
      <c r="B31" s="190" t="s">
        <v>37</v>
      </c>
      <c r="C31" s="191"/>
      <c r="D31" s="84" t="s">
        <v>152</v>
      </c>
      <c r="E31" s="107" t="s">
        <v>38</v>
      </c>
      <c r="F31" s="70">
        <v>5</v>
      </c>
      <c r="G31" s="71">
        <f>'1. disciplína'!S19</f>
        <v>129</v>
      </c>
      <c r="H31" s="72">
        <f>'2. disciplína'!AH19</f>
        <v>68.92</v>
      </c>
      <c r="I31" s="72">
        <f>'3. disciplína'!AF19</f>
        <v>34.12</v>
      </c>
      <c r="J31" s="72">
        <f>'4. disciplína'!P19</f>
        <v>80.2</v>
      </c>
      <c r="K31" s="72">
        <f>'5. disciplína'!F19</f>
        <v>61.07</v>
      </c>
      <c r="L31" s="89">
        <v>1007.29</v>
      </c>
      <c r="M31" s="185"/>
      <c r="N31" s="3"/>
    </row>
    <row r="32" spans="1:13" ht="12.75">
      <c r="A32" s="99">
        <v>30</v>
      </c>
      <c r="B32" s="73" t="s">
        <v>125</v>
      </c>
      <c r="C32" s="74"/>
      <c r="D32" s="80" t="s">
        <v>165</v>
      </c>
      <c r="E32" s="108" t="s">
        <v>122</v>
      </c>
      <c r="F32" s="76">
        <v>10</v>
      </c>
      <c r="G32" s="77">
        <f>'1. disciplína'!S36</f>
        <v>129</v>
      </c>
      <c r="H32" s="78">
        <f>'2. disciplína'!AH36</f>
        <v>78.53999999999999</v>
      </c>
      <c r="I32" s="78">
        <f>'3. disciplína'!AF36</f>
        <v>69.42</v>
      </c>
      <c r="J32" s="78">
        <f>'4. disciplína'!P34</f>
        <v>99.76</v>
      </c>
      <c r="K32" s="78">
        <f>'5. disciplína'!F36</f>
        <v>69.65</v>
      </c>
      <c r="L32" s="90">
        <v>968.79</v>
      </c>
      <c r="M32" s="76"/>
    </row>
    <row r="33" spans="1:13" ht="12.75">
      <c r="A33" s="29">
        <v>29</v>
      </c>
      <c r="B33" s="34" t="s">
        <v>164</v>
      </c>
      <c r="C33" s="35"/>
      <c r="D33" s="81" t="s">
        <v>165</v>
      </c>
      <c r="E33" s="93" t="s">
        <v>170</v>
      </c>
      <c r="F33" s="59">
        <v>10</v>
      </c>
      <c r="G33" s="39">
        <f>'1. disciplína'!S35</f>
        <v>129</v>
      </c>
      <c r="H33" s="40">
        <f>'2. disciplína'!AH35</f>
        <v>57.1</v>
      </c>
      <c r="I33" s="40">
        <f>'3. disciplína'!AF35</f>
        <v>31.47</v>
      </c>
      <c r="J33" s="40">
        <f>'4. disciplína'!P34</f>
        <v>99.76</v>
      </c>
      <c r="K33" s="40">
        <f>'5. disciplína'!F35</f>
        <v>56.605000000000004</v>
      </c>
      <c r="L33" s="87">
        <v>968.79</v>
      </c>
      <c r="M33" s="59">
        <v>7</v>
      </c>
    </row>
    <row r="34" spans="1:13" ht="13.5" thickBot="1">
      <c r="A34" s="30">
        <v>28</v>
      </c>
      <c r="B34" s="37" t="s">
        <v>163</v>
      </c>
      <c r="C34" s="38"/>
      <c r="D34" s="82" t="s">
        <v>165</v>
      </c>
      <c r="E34" s="109" t="s">
        <v>169</v>
      </c>
      <c r="F34" s="60">
        <v>10</v>
      </c>
      <c r="G34" s="41">
        <f>'1. disciplína'!S34</f>
        <v>105</v>
      </c>
      <c r="H34" s="42">
        <f>'2. disciplína'!AH34</f>
        <v>37.09</v>
      </c>
      <c r="I34" s="42">
        <f>'3. disciplína'!AF34</f>
        <v>52.55</v>
      </c>
      <c r="J34" s="42">
        <f>'4. disciplína'!P34</f>
        <v>99.76</v>
      </c>
      <c r="K34" s="42">
        <f>'5. disciplína'!F34</f>
        <v>53.605000000000004</v>
      </c>
      <c r="L34" s="88">
        <v>968.79</v>
      </c>
      <c r="M34" s="60"/>
    </row>
    <row r="35" spans="1:13" ht="12.75">
      <c r="A35" s="99">
        <v>40</v>
      </c>
      <c r="B35" s="64" t="s">
        <v>119</v>
      </c>
      <c r="C35" s="65"/>
      <c r="D35" s="83" t="s">
        <v>167</v>
      </c>
      <c r="E35" s="110" t="s">
        <v>36</v>
      </c>
      <c r="F35" s="61">
        <v>14</v>
      </c>
      <c r="G35" s="47">
        <f>'1. disciplína'!S46</f>
        <v>141</v>
      </c>
      <c r="H35" s="48">
        <f>'2. disciplína'!AH46</f>
        <v>81.22</v>
      </c>
      <c r="I35" s="48">
        <f>'3. disciplína'!AF46</f>
        <v>87.38</v>
      </c>
      <c r="J35" s="48">
        <f>'4. disciplína'!P46</f>
        <v>0</v>
      </c>
      <c r="K35" s="48">
        <f>'5. disciplína'!F46</f>
        <v>68.62</v>
      </c>
      <c r="L35" s="86">
        <v>957.02</v>
      </c>
      <c r="M35" s="61"/>
    </row>
    <row r="36" spans="1:13" ht="12.75">
      <c r="A36" s="29">
        <v>42</v>
      </c>
      <c r="B36" s="34" t="s">
        <v>172</v>
      </c>
      <c r="C36" s="35"/>
      <c r="D36" s="81" t="s">
        <v>167</v>
      </c>
      <c r="E36" s="93" t="s">
        <v>110</v>
      </c>
      <c r="F36" s="59">
        <v>14</v>
      </c>
      <c r="G36" s="39">
        <f>'1. disciplína'!S48</f>
        <v>138</v>
      </c>
      <c r="H36" s="40">
        <f>'2. disciplína'!AH48</f>
        <v>90.51</v>
      </c>
      <c r="I36" s="40">
        <f>'3. disciplína'!AF48</f>
        <v>76.5</v>
      </c>
      <c r="J36" s="40">
        <f>'4. disciplína'!P46</f>
        <v>0</v>
      </c>
      <c r="K36" s="40">
        <f>'5. disciplína'!F48</f>
        <v>71.12</v>
      </c>
      <c r="L36" s="87">
        <v>957.02</v>
      </c>
      <c r="M36" s="59">
        <v>8</v>
      </c>
    </row>
    <row r="37" spans="1:13" ht="13.5" thickBot="1">
      <c r="A37" s="30">
        <v>41</v>
      </c>
      <c r="B37" s="68" t="s">
        <v>126</v>
      </c>
      <c r="C37" s="69"/>
      <c r="D37" s="84" t="s">
        <v>167</v>
      </c>
      <c r="E37" s="107" t="s">
        <v>46</v>
      </c>
      <c r="F37" s="70">
        <v>14</v>
      </c>
      <c r="G37" s="71">
        <f>'1. disciplína'!S47</f>
        <v>106</v>
      </c>
      <c r="H37" s="72">
        <f>'2. disciplína'!AH47</f>
        <v>33.010000000000005</v>
      </c>
      <c r="I37" s="72">
        <f>'3. disciplína'!AF47</f>
        <v>63.66</v>
      </c>
      <c r="J37" s="72">
        <f>'4. disciplína'!P46</f>
        <v>0</v>
      </c>
      <c r="K37" s="72">
        <f>'5. disciplína'!F47</f>
        <v>0</v>
      </c>
      <c r="L37" s="89">
        <v>957.02</v>
      </c>
      <c r="M37" s="70"/>
    </row>
    <row r="38" spans="1:13" ht="12.75">
      <c r="A38" s="99">
        <v>33</v>
      </c>
      <c r="B38" s="73" t="s">
        <v>32</v>
      </c>
      <c r="C38" s="74"/>
      <c r="D38" s="75" t="s">
        <v>166</v>
      </c>
      <c r="E38" s="94" t="s">
        <v>33</v>
      </c>
      <c r="F38" s="76">
        <v>11</v>
      </c>
      <c r="G38" s="77">
        <f>'1. disciplína'!S39</f>
        <v>119</v>
      </c>
      <c r="H38" s="78">
        <f>'2. disciplína'!AH39</f>
        <v>65.92</v>
      </c>
      <c r="I38" s="78">
        <f>'3. disciplína'!AF39</f>
        <v>65.4</v>
      </c>
      <c r="J38" s="78">
        <f>'4. disciplína'!P37</f>
        <v>62.67</v>
      </c>
      <c r="K38" s="78">
        <f>'5. disciplína'!F39</f>
        <v>58.97</v>
      </c>
      <c r="L38" s="90">
        <v>952.505</v>
      </c>
      <c r="M38" s="76"/>
    </row>
    <row r="39" spans="1:13" ht="12.75">
      <c r="A39" s="29">
        <v>31</v>
      </c>
      <c r="B39" s="34" t="s">
        <v>128</v>
      </c>
      <c r="C39" s="35"/>
      <c r="D39" s="33" t="s">
        <v>166</v>
      </c>
      <c r="E39" s="96" t="s">
        <v>49</v>
      </c>
      <c r="F39" s="59">
        <v>11</v>
      </c>
      <c r="G39" s="39">
        <f>'1. disciplína'!S37</f>
        <v>98</v>
      </c>
      <c r="H39" s="40">
        <f>'2. disciplína'!AH37</f>
        <v>68.06</v>
      </c>
      <c r="I39" s="40">
        <f>'3. disciplína'!AF37</f>
        <v>58.65</v>
      </c>
      <c r="J39" s="40">
        <f>'4. disciplína'!P37</f>
        <v>62.67</v>
      </c>
      <c r="K39" s="40">
        <f>'5. disciplína'!F37</f>
        <v>58.82</v>
      </c>
      <c r="L39" s="87">
        <v>952.505</v>
      </c>
      <c r="M39" s="59">
        <v>9</v>
      </c>
    </row>
    <row r="40" spans="1:13" ht="13.5" thickBot="1">
      <c r="A40" s="30">
        <v>32</v>
      </c>
      <c r="B40" s="37" t="s">
        <v>76</v>
      </c>
      <c r="C40" s="38"/>
      <c r="D40" s="67" t="s">
        <v>166</v>
      </c>
      <c r="E40" s="92" t="s">
        <v>114</v>
      </c>
      <c r="F40" s="60">
        <v>11</v>
      </c>
      <c r="G40" s="41">
        <f>'1. disciplína'!S38</f>
        <v>113</v>
      </c>
      <c r="H40" s="42">
        <f>'2. disciplína'!AH38</f>
        <v>66.17</v>
      </c>
      <c r="I40" s="42">
        <f>'3. disciplína'!AF38</f>
        <v>45.35</v>
      </c>
      <c r="J40" s="42">
        <f>'4. disciplína'!P37</f>
        <v>62.67</v>
      </c>
      <c r="K40" s="42">
        <f>'5. disciplína'!F38</f>
        <v>72.495</v>
      </c>
      <c r="L40" s="88">
        <v>952.505</v>
      </c>
      <c r="M40" s="60"/>
    </row>
    <row r="41" spans="1:13" ht="12.75">
      <c r="A41" s="99">
        <v>24</v>
      </c>
      <c r="B41" s="64" t="s">
        <v>160</v>
      </c>
      <c r="C41" s="65"/>
      <c r="D41" s="75" t="s">
        <v>161</v>
      </c>
      <c r="E41" s="179" t="s">
        <v>109</v>
      </c>
      <c r="F41" s="61">
        <v>8</v>
      </c>
      <c r="G41" s="47">
        <f>'1. disciplína'!S30</f>
        <v>118</v>
      </c>
      <c r="H41" s="48">
        <f>'2. disciplína'!AH30</f>
        <v>50.03</v>
      </c>
      <c r="I41" s="48">
        <f>'3. disciplína'!AF30</f>
        <v>80.73</v>
      </c>
      <c r="J41" s="48">
        <f>'4. disciplína'!P28</f>
        <v>62.88</v>
      </c>
      <c r="K41" s="48">
        <f>'5. disciplína'!F30</f>
        <v>68.655</v>
      </c>
      <c r="L41" s="86">
        <v>930.395</v>
      </c>
      <c r="M41" s="61"/>
    </row>
    <row r="42" spans="1:13" ht="12.75">
      <c r="A42" s="29">
        <v>22</v>
      </c>
      <c r="B42" s="34" t="s">
        <v>54</v>
      </c>
      <c r="C42" s="35"/>
      <c r="D42" s="33" t="s">
        <v>161</v>
      </c>
      <c r="E42" s="93" t="s">
        <v>55</v>
      </c>
      <c r="F42" s="59">
        <v>8</v>
      </c>
      <c r="G42" s="39">
        <f>'1. disciplína'!S28</f>
        <v>122</v>
      </c>
      <c r="H42" s="40">
        <f>'2. disciplína'!AH28</f>
        <v>50.48</v>
      </c>
      <c r="I42" s="40">
        <f>'3. disciplína'!AF28</f>
        <v>57.97</v>
      </c>
      <c r="J42" s="40">
        <f>'4. disciplína'!P28</f>
        <v>62.88</v>
      </c>
      <c r="K42" s="40">
        <f>'5. disciplína'!F28</f>
        <v>59.754999999999995</v>
      </c>
      <c r="L42" s="87">
        <v>930.395</v>
      </c>
      <c r="M42" s="59">
        <v>10</v>
      </c>
    </row>
    <row r="43" spans="1:13" ht="13.5" thickBot="1">
      <c r="A43" s="30">
        <v>23</v>
      </c>
      <c r="B43" s="68" t="s">
        <v>40</v>
      </c>
      <c r="C43" s="69"/>
      <c r="D43" s="67" t="s">
        <v>161</v>
      </c>
      <c r="E43" s="95" t="s">
        <v>41</v>
      </c>
      <c r="F43" s="70">
        <v>8</v>
      </c>
      <c r="G43" s="71">
        <f>'1. disciplína'!S29</f>
        <v>130</v>
      </c>
      <c r="H43" s="72">
        <f>'2. disciplína'!AH29</f>
        <v>48.489999999999995</v>
      </c>
      <c r="I43" s="72">
        <f>'3. disciplína'!AF29</f>
        <v>43.06</v>
      </c>
      <c r="J43" s="72">
        <f>'4. disciplína'!P28</f>
        <v>62.88</v>
      </c>
      <c r="K43" s="72">
        <f>'5. disciplína'!F29</f>
        <v>38.345</v>
      </c>
      <c r="L43" s="89">
        <v>930.395</v>
      </c>
      <c r="M43" s="70"/>
    </row>
    <row r="44" spans="1:13" ht="12.75">
      <c r="A44" s="99">
        <v>19</v>
      </c>
      <c r="B44" s="73" t="s">
        <v>157</v>
      </c>
      <c r="C44" s="74"/>
      <c r="D44" s="80" t="s">
        <v>159</v>
      </c>
      <c r="E44" s="108" t="s">
        <v>47</v>
      </c>
      <c r="F44" s="76">
        <v>7</v>
      </c>
      <c r="G44" s="77">
        <f>'1. disciplína'!S25</f>
        <v>120</v>
      </c>
      <c r="H44" s="78">
        <f>'2. disciplína'!AH25</f>
        <v>80.09</v>
      </c>
      <c r="I44" s="78">
        <f>'3. disciplína'!AF25</f>
        <v>69.83</v>
      </c>
      <c r="J44" s="78">
        <f>'4. disciplína'!P25</f>
        <v>67.55</v>
      </c>
      <c r="K44" s="78">
        <f>'5. disciplína'!F25</f>
        <v>52.480000000000004</v>
      </c>
      <c r="L44" s="90">
        <v>878.547</v>
      </c>
      <c r="M44" s="76"/>
    </row>
    <row r="45" spans="1:13" ht="12.75">
      <c r="A45" s="29">
        <v>21</v>
      </c>
      <c r="B45" s="34" t="s">
        <v>111</v>
      </c>
      <c r="C45" s="35"/>
      <c r="D45" s="81" t="s">
        <v>159</v>
      </c>
      <c r="E45" s="93" t="s">
        <v>127</v>
      </c>
      <c r="F45" s="59">
        <v>7</v>
      </c>
      <c r="G45" s="39">
        <f>'1. disciplína'!S27</f>
        <v>112</v>
      </c>
      <c r="H45" s="40">
        <f>'2. disciplína'!AH27</f>
        <v>71.44</v>
      </c>
      <c r="I45" s="40">
        <f>'3. disciplína'!AF27</f>
        <v>37.489999999999995</v>
      </c>
      <c r="J45" s="40">
        <f>'4. disciplína'!P25</f>
        <v>67.55</v>
      </c>
      <c r="K45" s="40">
        <f>'5. disciplína'!F27</f>
        <v>40.06</v>
      </c>
      <c r="L45" s="87">
        <v>878.547</v>
      </c>
      <c r="M45" s="59">
        <v>11</v>
      </c>
    </row>
    <row r="46" spans="1:13" ht="13.5" thickBot="1">
      <c r="A46" s="30">
        <v>20</v>
      </c>
      <c r="B46" s="37" t="s">
        <v>158</v>
      </c>
      <c r="C46" s="38"/>
      <c r="D46" s="82" t="s">
        <v>159</v>
      </c>
      <c r="E46" s="109" t="s">
        <v>59</v>
      </c>
      <c r="F46" s="60">
        <v>7</v>
      </c>
      <c r="G46" s="41">
        <f>'1. disciplína'!S26</f>
        <v>116</v>
      </c>
      <c r="H46" s="42">
        <f>'2. disciplína'!AH26</f>
        <v>40.677</v>
      </c>
      <c r="I46" s="42">
        <f>'3. disciplína'!AF26</f>
        <v>49.510000000000005</v>
      </c>
      <c r="J46" s="42">
        <f>'4. disciplína'!P25</f>
        <v>67.55</v>
      </c>
      <c r="K46" s="42">
        <f>'5. disciplína'!F26</f>
        <v>21.42</v>
      </c>
      <c r="L46" s="88">
        <v>878.547</v>
      </c>
      <c r="M46" s="60"/>
    </row>
    <row r="47" spans="1:13" ht="12.75">
      <c r="A47" s="99">
        <v>39</v>
      </c>
      <c r="B47" s="64" t="s">
        <v>134</v>
      </c>
      <c r="C47" s="65"/>
      <c r="D47" s="83" t="s">
        <v>171</v>
      </c>
      <c r="E47" s="110" t="s">
        <v>48</v>
      </c>
      <c r="F47" s="61">
        <v>13</v>
      </c>
      <c r="G47" s="47">
        <f>'1. disciplína'!S45</f>
        <v>134</v>
      </c>
      <c r="H47" s="48">
        <f>'2. disciplína'!AH45</f>
        <v>73.47</v>
      </c>
      <c r="I47" s="48">
        <f>'3. disciplína'!AF45</f>
        <v>87.53999999999999</v>
      </c>
      <c r="J47" s="48">
        <f>'4. disciplína'!P43</f>
        <v>66.13</v>
      </c>
      <c r="K47" s="48">
        <f>'5. disciplína'!F45</f>
        <v>0</v>
      </c>
      <c r="L47" s="86">
        <v>853.375</v>
      </c>
      <c r="M47" s="61"/>
    </row>
    <row r="48" spans="1:13" ht="12.75">
      <c r="A48" s="29">
        <v>38</v>
      </c>
      <c r="B48" s="34" t="s">
        <v>136</v>
      </c>
      <c r="C48" s="35"/>
      <c r="D48" s="81" t="s">
        <v>171</v>
      </c>
      <c r="E48" s="93" t="s">
        <v>31</v>
      </c>
      <c r="F48" s="59">
        <v>13</v>
      </c>
      <c r="G48" s="39">
        <f>'1. disciplína'!S44</f>
        <v>137</v>
      </c>
      <c r="H48" s="40">
        <f>'2. disciplína'!AH44</f>
        <v>54.4</v>
      </c>
      <c r="I48" s="40">
        <f>'3. disciplína'!AF44</f>
        <v>68.01</v>
      </c>
      <c r="J48" s="40">
        <f>'4. disciplína'!P43</f>
        <v>66.13</v>
      </c>
      <c r="K48" s="40">
        <f>'5. disciplína'!F44</f>
        <v>68.705</v>
      </c>
      <c r="L48" s="87">
        <v>853.375</v>
      </c>
      <c r="M48" s="59">
        <v>12</v>
      </c>
    </row>
    <row r="49" spans="1:13" ht="13.5" thickBot="1">
      <c r="A49" s="30">
        <v>37</v>
      </c>
      <c r="B49" s="37" t="s">
        <v>123</v>
      </c>
      <c r="C49" s="38"/>
      <c r="D49" s="82" t="s">
        <v>171</v>
      </c>
      <c r="E49" s="109" t="s">
        <v>121</v>
      </c>
      <c r="F49" s="60">
        <v>13</v>
      </c>
      <c r="G49" s="41">
        <f>'1. disciplína'!S43</f>
        <v>85</v>
      </c>
      <c r="H49" s="42">
        <f>'2. disciplína'!AH43</f>
        <v>14.600000000000001</v>
      </c>
      <c r="I49" s="42">
        <f>'3. disciplína'!AF43</f>
        <v>51.13</v>
      </c>
      <c r="J49" s="42">
        <f>'4. disciplína'!P43</f>
        <v>66.13</v>
      </c>
      <c r="K49" s="42">
        <f>'5. disciplína'!F43</f>
        <v>13.39</v>
      </c>
      <c r="L49" s="88">
        <v>853.375</v>
      </c>
      <c r="M49" s="60"/>
    </row>
    <row r="50" spans="1:13" ht="12.75">
      <c r="A50" s="99">
        <v>1</v>
      </c>
      <c r="B50" s="64" t="s">
        <v>70</v>
      </c>
      <c r="C50" s="65"/>
      <c r="D50" s="52" t="s">
        <v>147</v>
      </c>
      <c r="E50" s="179" t="s">
        <v>71</v>
      </c>
      <c r="F50" s="61">
        <v>1</v>
      </c>
      <c r="G50" s="47">
        <f>'1. disciplína'!S7</f>
        <v>124</v>
      </c>
      <c r="H50" s="48">
        <f>'2. disciplína'!AH7</f>
        <v>51.739999999999995</v>
      </c>
      <c r="I50" s="48">
        <f>'3. disciplína'!AF7</f>
        <v>66.77</v>
      </c>
      <c r="J50" s="48">
        <f>'4. disciplína'!P7</f>
        <v>86.86</v>
      </c>
      <c r="K50" s="86">
        <f>'5. disciplína'!F7</f>
        <v>62.085</v>
      </c>
      <c r="L50" s="86">
        <v>847.525</v>
      </c>
      <c r="M50" s="61"/>
    </row>
    <row r="51" spans="1:13" ht="12.75">
      <c r="A51" s="29">
        <v>2</v>
      </c>
      <c r="B51" s="34" t="s">
        <v>42</v>
      </c>
      <c r="C51" s="35"/>
      <c r="D51" s="33" t="s">
        <v>147</v>
      </c>
      <c r="E51" s="96" t="s">
        <v>43</v>
      </c>
      <c r="F51" s="59">
        <v>1</v>
      </c>
      <c r="G51" s="39">
        <f>'1. disciplína'!S8</f>
        <v>132</v>
      </c>
      <c r="H51" s="40">
        <f>'2. disciplína'!AH8</f>
        <v>52.14</v>
      </c>
      <c r="I51" s="40">
        <f>'3. disciplína'!AF8</f>
        <v>53.46</v>
      </c>
      <c r="J51" s="40">
        <f>'4. disciplína'!P7</f>
        <v>86.86</v>
      </c>
      <c r="K51" s="87">
        <f>'5. disciplína'!F8</f>
        <v>58.86</v>
      </c>
      <c r="L51" s="87">
        <v>847.525</v>
      </c>
      <c r="M51" s="59">
        <v>13</v>
      </c>
    </row>
    <row r="52" spans="1:13" ht="13.5" thickBot="1">
      <c r="A52" s="30">
        <v>3</v>
      </c>
      <c r="B52" s="37" t="s">
        <v>146</v>
      </c>
      <c r="C52" s="38"/>
      <c r="D52" s="67" t="s">
        <v>147</v>
      </c>
      <c r="E52" s="92" t="s">
        <v>31</v>
      </c>
      <c r="F52" s="60">
        <v>1</v>
      </c>
      <c r="G52" s="41">
        <f>'1. disciplína'!S9</f>
        <v>77</v>
      </c>
      <c r="H52" s="42">
        <f>'2. disciplína'!AH9</f>
        <v>32.83</v>
      </c>
      <c r="I52" s="42">
        <f>'3. disciplína'!AF9</f>
        <v>47.870000000000005</v>
      </c>
      <c r="J52" s="42">
        <f>'4. disciplína'!P7</f>
        <v>86.86</v>
      </c>
      <c r="K52" s="88">
        <f>'5. disciplína'!F9</f>
        <v>1.9099999999999966</v>
      </c>
      <c r="L52" s="88">
        <v>847.525</v>
      </c>
      <c r="M52" s="60"/>
    </row>
    <row r="53" spans="1:13" ht="12.75">
      <c r="A53" s="99">
        <v>35</v>
      </c>
      <c r="B53" s="64" t="s">
        <v>77</v>
      </c>
      <c r="C53" s="65"/>
      <c r="D53" s="83" t="s">
        <v>115</v>
      </c>
      <c r="E53" s="110" t="s">
        <v>116</v>
      </c>
      <c r="F53" s="61">
        <v>12</v>
      </c>
      <c r="G53" s="47">
        <f>'1. disciplína'!S41</f>
        <v>129</v>
      </c>
      <c r="H53" s="48">
        <f>'2. disciplína'!AH41</f>
        <v>70.47</v>
      </c>
      <c r="I53" s="48">
        <f>'3. disciplína'!AF41</f>
        <v>88.42</v>
      </c>
      <c r="J53" s="48">
        <f>'4. disciplína'!P40</f>
        <v>41.91</v>
      </c>
      <c r="K53" s="48">
        <f>'5. disciplína'!F41</f>
        <v>55.8</v>
      </c>
      <c r="L53" s="86">
        <v>751.3</v>
      </c>
      <c r="M53" s="61"/>
    </row>
    <row r="54" spans="1:13" ht="12.75">
      <c r="A54" s="29">
        <v>34</v>
      </c>
      <c r="B54" s="34" t="s">
        <v>50</v>
      </c>
      <c r="C54" s="35"/>
      <c r="D54" s="81" t="s">
        <v>115</v>
      </c>
      <c r="E54" s="93" t="s">
        <v>51</v>
      </c>
      <c r="F54" s="59">
        <v>12</v>
      </c>
      <c r="G54" s="39">
        <f>'1. disciplína'!S40</f>
        <v>115</v>
      </c>
      <c r="H54" s="40">
        <f>'2. disciplína'!AH40</f>
        <v>24.54</v>
      </c>
      <c r="I54" s="40">
        <f>'3. disciplína'!AF40</f>
        <v>25.02</v>
      </c>
      <c r="J54" s="40">
        <f>'4. disciplína'!P40</f>
        <v>41.91</v>
      </c>
      <c r="K54" s="40">
        <f>'5. disciplína'!F40</f>
        <v>43.4</v>
      </c>
      <c r="L54" s="87">
        <v>751.3</v>
      </c>
      <c r="M54" s="59">
        <v>14</v>
      </c>
    </row>
    <row r="55" spans="1:13" ht="13.5" thickBot="1">
      <c r="A55" s="30">
        <v>36</v>
      </c>
      <c r="B55" s="37" t="s">
        <v>120</v>
      </c>
      <c r="C55" s="38"/>
      <c r="D55" s="82" t="s">
        <v>115</v>
      </c>
      <c r="E55" s="109" t="s">
        <v>31</v>
      </c>
      <c r="F55" s="60">
        <v>12</v>
      </c>
      <c r="G55" s="41">
        <f>'1. disciplína'!S42</f>
        <v>70</v>
      </c>
      <c r="H55" s="42">
        <f>'2. disciplína'!AH42</f>
        <v>36.78</v>
      </c>
      <c r="I55" s="42">
        <f>'3. disciplína'!AF42</f>
        <v>50.96</v>
      </c>
      <c r="J55" s="42">
        <f>'4. disciplína'!P40</f>
        <v>41.91</v>
      </c>
      <c r="K55" s="42">
        <f>'5. disciplína'!F42</f>
        <v>0</v>
      </c>
      <c r="L55" s="88">
        <v>751.3</v>
      </c>
      <c r="M55" s="60"/>
    </row>
  </sheetData>
  <sheetProtection/>
  <mergeCells count="29">
    <mergeCell ref="A1:L1"/>
    <mergeCell ref="A2:C2"/>
    <mergeCell ref="D2:F2"/>
    <mergeCell ref="G2:L2"/>
    <mergeCell ref="A3:C3"/>
    <mergeCell ref="D3:F3"/>
    <mergeCell ref="G3:L3"/>
    <mergeCell ref="A4:B4"/>
    <mergeCell ref="C4:F4"/>
    <mergeCell ref="G4:J4"/>
    <mergeCell ref="K4:M4"/>
    <mergeCell ref="A5:B5"/>
    <mergeCell ref="C5:F5"/>
    <mergeCell ref="G5:J5"/>
    <mergeCell ref="K5:M5"/>
    <mergeCell ref="A6:B6"/>
    <mergeCell ref="C6:M6"/>
    <mergeCell ref="A7:B7"/>
    <mergeCell ref="C7:M7"/>
    <mergeCell ref="A8:B8"/>
    <mergeCell ref="C8:M8"/>
    <mergeCell ref="A9:B9"/>
    <mergeCell ref="C9:M9"/>
    <mergeCell ref="A10:B10"/>
    <mergeCell ref="C10:M10"/>
    <mergeCell ref="B12:C13"/>
    <mergeCell ref="D12:D13"/>
    <mergeCell ref="M12:M13"/>
    <mergeCell ref="G12:K12"/>
  </mergeCells>
  <conditionalFormatting sqref="G14:J55 L14:L55 K15:K55">
    <cfRule type="cellIs" priority="1" dxfId="4" operator="equal" stopIfTrue="1">
      <formula>0</formula>
    </cfRule>
  </conditionalFormatting>
  <conditionalFormatting sqref="K14">
    <cfRule type="cellIs" priority="2" dxfId="5" operator="equal" stopIfTrue="1">
      <formula>0</formula>
    </cfRule>
  </conditionalFormatting>
  <printOptions/>
  <pageMargins left="0.5905511811023623" right="0.4724409448818898" top="0.2" bottom="0.31496062992125984" header="0.15748031496062992" footer="0.1574803149606299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showGridLines="0" zoomScalePageLayoutView="0" workbookViewId="0" topLeftCell="A1">
      <pane ySplit="6" topLeftCell="A46" activePane="bottomLeft" state="frozen"/>
      <selection pane="topLeft" activeCell="A1" sqref="A1"/>
      <selection pane="bottomLeft" activeCell="Y57" sqref="Y57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8" width="3.875" style="0" customWidth="1"/>
    <col min="9" max="11" width="3.875" style="0" bestFit="1" customWidth="1"/>
    <col min="12" max="16" width="3.875" style="0" customWidth="1"/>
    <col min="17" max="18" width="8.625" style="0" hidden="1" customWidth="1"/>
    <col min="19" max="21" width="8.625" style="0" customWidth="1"/>
    <col min="22" max="22" width="9.625" style="0" bestFit="1" customWidth="1"/>
    <col min="23" max="23" width="3.00390625" style="0" bestFit="1" customWidth="1"/>
    <col min="24" max="24" width="8.625" style="0" customWidth="1"/>
    <col min="25" max="25" width="8.50390625" style="0" customWidth="1"/>
    <col min="26" max="26" width="9.50390625" style="0" customWidth="1"/>
  </cols>
  <sheetData>
    <row r="1" spans="1:25" ht="15" customHeight="1">
      <c r="A1" s="114" t="str">
        <f>DRUŽSTVA!C6</f>
        <v>Mířená střelba na přesnost z velkorážové pistole nebo revolveru (Vps, VRs 6)</v>
      </c>
      <c r="B1" s="1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"/>
      <c r="U1" s="2"/>
      <c r="V1" s="5"/>
      <c r="W1" s="1"/>
      <c r="X1" s="1"/>
      <c r="Y1" s="1"/>
    </row>
    <row r="2" spans="1:25" ht="15" customHeight="1">
      <c r="A2" s="1" t="s">
        <v>102</v>
      </c>
      <c r="B2" s="1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"/>
      <c r="U2" s="2"/>
      <c r="V2" s="5"/>
      <c r="W2" s="1"/>
      <c r="X2" s="1"/>
      <c r="Y2" s="1"/>
    </row>
    <row r="3" spans="1:25" ht="15" customHeight="1">
      <c r="A3" s="1" t="s">
        <v>103</v>
      </c>
      <c r="B3" s="11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  <c r="U3" s="2"/>
      <c r="V3" s="5"/>
      <c r="W3" s="1"/>
      <c r="X3" s="1"/>
      <c r="Y3" s="1"/>
    </row>
    <row r="4" spans="1:25" ht="15" customHeight="1">
      <c r="A4" s="1" t="s">
        <v>79</v>
      </c>
      <c r="B4" s="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"/>
      <c r="R4" s="1"/>
      <c r="S4" s="1"/>
      <c r="T4" s="2"/>
      <c r="U4" s="2"/>
      <c r="V4" s="1"/>
      <c r="W4" s="1"/>
      <c r="X4" s="1"/>
      <c r="Y4" s="1"/>
    </row>
    <row r="5" spans="1:26" ht="15" customHeight="1" thickBot="1">
      <c r="A5" s="1"/>
      <c r="B5" s="243" t="s">
        <v>140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116"/>
      <c r="R5" s="117"/>
      <c r="S5" s="117"/>
      <c r="T5" s="2"/>
      <c r="U5" s="2"/>
      <c r="V5" s="2" t="s">
        <v>28</v>
      </c>
      <c r="W5" s="1"/>
      <c r="X5" s="1"/>
      <c r="Y5" s="246" t="s">
        <v>80</v>
      </c>
      <c r="Z5" s="246"/>
    </row>
    <row r="6" spans="1:26" ht="15" customHeight="1" thickBot="1">
      <c r="A6" s="85" t="s">
        <v>57</v>
      </c>
      <c r="B6" s="18" t="s">
        <v>72</v>
      </c>
      <c r="C6" s="19" t="s">
        <v>73</v>
      </c>
      <c r="D6" s="19" t="s">
        <v>74</v>
      </c>
      <c r="E6" s="19" t="s">
        <v>81</v>
      </c>
      <c r="F6" s="19">
        <v>10</v>
      </c>
      <c r="G6" s="19">
        <v>9</v>
      </c>
      <c r="H6" s="19">
        <v>8</v>
      </c>
      <c r="I6" s="19">
        <v>7</v>
      </c>
      <c r="J6" s="19">
        <v>6</v>
      </c>
      <c r="K6" s="19">
        <v>5</v>
      </c>
      <c r="L6" s="19">
        <v>4</v>
      </c>
      <c r="M6" s="19">
        <v>3</v>
      </c>
      <c r="N6" s="19">
        <v>2</v>
      </c>
      <c r="O6" s="19">
        <v>1</v>
      </c>
      <c r="P6" s="26">
        <v>0</v>
      </c>
      <c r="Q6" s="19" t="s">
        <v>29</v>
      </c>
      <c r="R6" s="9" t="s">
        <v>1</v>
      </c>
      <c r="S6" s="10" t="s">
        <v>82</v>
      </c>
      <c r="T6" s="10" t="s">
        <v>83</v>
      </c>
      <c r="U6" s="36"/>
      <c r="V6" s="15" t="s">
        <v>26</v>
      </c>
      <c r="W6" s="79">
        <v>15</v>
      </c>
      <c r="X6" s="1"/>
      <c r="Y6" s="240" t="s">
        <v>84</v>
      </c>
      <c r="Z6" s="241"/>
    </row>
    <row r="7" spans="1:26" ht="15" customHeight="1">
      <c r="A7" s="113" t="s">
        <v>70</v>
      </c>
      <c r="B7" s="20"/>
      <c r="C7" s="20"/>
      <c r="D7" s="20"/>
      <c r="E7" s="20"/>
      <c r="F7" s="20">
        <v>1</v>
      </c>
      <c r="G7" s="20">
        <v>6</v>
      </c>
      <c r="H7" s="20">
        <v>5</v>
      </c>
      <c r="I7" s="20">
        <v>2</v>
      </c>
      <c r="J7" s="20">
        <v>1</v>
      </c>
      <c r="K7" s="20"/>
      <c r="L7" s="20"/>
      <c r="M7" s="20"/>
      <c r="N7" s="20"/>
      <c r="O7" s="20"/>
      <c r="P7" s="20"/>
      <c r="Q7" s="20">
        <f aca="true" t="shared" si="0" ref="Q7:Q48">B7*Z$14+C7*Z$15+D7*Z$16+E7*Z$17+F7*10+G7*9+H7*8+I7*7+J7*6+K7*5+L7*4+M7*3+N7*2+O7</f>
        <v>124</v>
      </c>
      <c r="R7" s="119"/>
      <c r="S7" s="119">
        <f>IF(Q7-R7&lt;0,0,Q7-R7)</f>
        <v>124</v>
      </c>
      <c r="T7" s="120" t="str">
        <f aca="true" t="shared" si="1" ref="T7:T48">IF(S7&lt;Z$7,"",IF(S7&lt;Z$8,"VT-III",IF(S7&lt;Z$9,"VT-II",IF(S7&lt;Z$10,"VT-I","VT-M"))))</f>
        <v>VT-III</v>
      </c>
      <c r="U7" s="121"/>
      <c r="V7" s="15">
        <f>SUM(B7:P7)</f>
        <v>15</v>
      </c>
      <c r="W7" s="1"/>
      <c r="X7" s="1"/>
      <c r="Y7" s="122" t="s">
        <v>85</v>
      </c>
      <c r="Z7" s="123">
        <v>116</v>
      </c>
    </row>
    <row r="8" spans="1:26" ht="15" customHeight="1">
      <c r="A8" s="113" t="s">
        <v>42</v>
      </c>
      <c r="B8" s="63"/>
      <c r="C8" s="63"/>
      <c r="D8" s="63"/>
      <c r="E8" s="63"/>
      <c r="F8" s="63">
        <v>4</v>
      </c>
      <c r="G8" s="63">
        <v>7</v>
      </c>
      <c r="H8" s="63">
        <v>2</v>
      </c>
      <c r="I8" s="63">
        <v>1</v>
      </c>
      <c r="J8" s="63">
        <v>1</v>
      </c>
      <c r="K8" s="63"/>
      <c r="L8" s="63"/>
      <c r="M8" s="63"/>
      <c r="N8" s="63"/>
      <c r="O8" s="63"/>
      <c r="P8" s="63"/>
      <c r="Q8" s="63">
        <f t="shared" si="0"/>
        <v>132</v>
      </c>
      <c r="R8" s="119"/>
      <c r="S8" s="119">
        <f aca="true" t="shared" si="2" ref="S8:S48">IF(Q8-R8&lt;0,0,Q8-R8)</f>
        <v>132</v>
      </c>
      <c r="T8" s="124" t="str">
        <f t="shared" si="1"/>
        <v>VT-I</v>
      </c>
      <c r="U8" s="121"/>
      <c r="V8" s="15">
        <f aca="true" t="shared" si="3" ref="V8:V48">SUM(B8:P8)</f>
        <v>15</v>
      </c>
      <c r="W8" s="1"/>
      <c r="X8" s="1"/>
      <c r="Y8" s="122" t="s">
        <v>86</v>
      </c>
      <c r="Z8" s="123">
        <v>125</v>
      </c>
    </row>
    <row r="9" spans="1:26" ht="15" customHeight="1">
      <c r="A9" s="113" t="s">
        <v>146</v>
      </c>
      <c r="B9" s="11"/>
      <c r="C9" s="11"/>
      <c r="D9" s="11"/>
      <c r="E9" s="11"/>
      <c r="F9" s="11"/>
      <c r="G9" s="11">
        <v>3</v>
      </c>
      <c r="H9" s="11"/>
      <c r="I9" s="11">
        <v>4</v>
      </c>
      <c r="J9" s="11">
        <v>2</v>
      </c>
      <c r="K9" s="11">
        <v>1</v>
      </c>
      <c r="L9" s="11">
        <v>1</v>
      </c>
      <c r="M9" s="11"/>
      <c r="N9" s="11"/>
      <c r="O9" s="11">
        <v>1</v>
      </c>
      <c r="P9" s="11">
        <v>3</v>
      </c>
      <c r="Q9" s="11">
        <f t="shared" si="0"/>
        <v>77</v>
      </c>
      <c r="R9" s="16"/>
      <c r="S9" s="16">
        <f t="shared" si="2"/>
        <v>77</v>
      </c>
      <c r="T9" s="124">
        <f t="shared" si="1"/>
      </c>
      <c r="U9" s="121"/>
      <c r="V9" s="15">
        <f t="shared" si="3"/>
        <v>15</v>
      </c>
      <c r="W9" s="1"/>
      <c r="X9" s="1"/>
      <c r="Y9" s="122" t="s">
        <v>87</v>
      </c>
      <c r="Z9" s="125">
        <v>131</v>
      </c>
    </row>
    <row r="10" spans="1:26" ht="15" customHeight="1">
      <c r="A10" s="113" t="s">
        <v>129</v>
      </c>
      <c r="B10" s="11"/>
      <c r="C10" s="11"/>
      <c r="D10" s="11"/>
      <c r="E10" s="13"/>
      <c r="F10" s="13">
        <v>1</v>
      </c>
      <c r="G10" s="13">
        <v>6</v>
      </c>
      <c r="H10" s="13">
        <v>4</v>
      </c>
      <c r="I10" s="13">
        <v>4</v>
      </c>
      <c r="J10" s="13"/>
      <c r="K10" s="13"/>
      <c r="L10" s="13"/>
      <c r="M10" s="13"/>
      <c r="N10" s="13"/>
      <c r="O10" s="13"/>
      <c r="P10" s="13"/>
      <c r="Q10" s="11">
        <f t="shared" si="0"/>
        <v>124</v>
      </c>
      <c r="R10" s="16"/>
      <c r="S10" s="16">
        <f t="shared" si="2"/>
        <v>124</v>
      </c>
      <c r="T10" s="124" t="str">
        <f t="shared" si="1"/>
        <v>VT-III</v>
      </c>
      <c r="U10" s="121"/>
      <c r="V10" s="15">
        <f t="shared" si="3"/>
        <v>15</v>
      </c>
      <c r="W10" s="1"/>
      <c r="X10" s="1"/>
      <c r="Y10" s="122" t="s">
        <v>88</v>
      </c>
      <c r="Z10" s="125">
        <v>137</v>
      </c>
    </row>
    <row r="11" spans="1:25" ht="15" customHeight="1">
      <c r="A11" s="113" t="s">
        <v>148</v>
      </c>
      <c r="B11" s="11"/>
      <c r="C11" s="11"/>
      <c r="D11" s="11"/>
      <c r="E11" s="13"/>
      <c r="F11" s="13">
        <v>2</v>
      </c>
      <c r="G11" s="13">
        <v>7</v>
      </c>
      <c r="H11" s="13">
        <v>4</v>
      </c>
      <c r="I11" s="13">
        <v>2</v>
      </c>
      <c r="J11" s="13"/>
      <c r="K11" s="13"/>
      <c r="L11" s="13"/>
      <c r="M11" s="13"/>
      <c r="N11" s="13"/>
      <c r="O11" s="13"/>
      <c r="P11" s="13"/>
      <c r="Q11" s="11">
        <f t="shared" si="0"/>
        <v>129</v>
      </c>
      <c r="R11" s="16"/>
      <c r="S11" s="16">
        <f t="shared" si="2"/>
        <v>129</v>
      </c>
      <c r="T11" s="124" t="str">
        <f t="shared" si="1"/>
        <v>VT-II</v>
      </c>
      <c r="U11" s="121"/>
      <c r="V11" s="15">
        <f t="shared" si="3"/>
        <v>15</v>
      </c>
      <c r="W11" s="1"/>
      <c r="X11" s="1"/>
      <c r="Y11" s="1"/>
    </row>
    <row r="12" spans="1:25" ht="15" customHeight="1">
      <c r="A12" s="113" t="s">
        <v>131</v>
      </c>
      <c r="B12" s="13"/>
      <c r="C12" s="13"/>
      <c r="D12" s="13"/>
      <c r="E12" s="13"/>
      <c r="F12" s="13">
        <v>2</v>
      </c>
      <c r="G12" s="13">
        <v>7</v>
      </c>
      <c r="H12" s="13">
        <v>2</v>
      </c>
      <c r="I12" s="13">
        <v>2</v>
      </c>
      <c r="J12" s="13">
        <v>1</v>
      </c>
      <c r="K12" s="13">
        <v>1</v>
      </c>
      <c r="L12" s="13"/>
      <c r="M12" s="13"/>
      <c r="N12" s="13"/>
      <c r="O12" s="13"/>
      <c r="P12" s="13"/>
      <c r="Q12" s="11">
        <f t="shared" si="0"/>
        <v>124</v>
      </c>
      <c r="R12" s="16"/>
      <c r="S12" s="16">
        <f t="shared" si="2"/>
        <v>124</v>
      </c>
      <c r="T12" s="124" t="str">
        <f t="shared" si="1"/>
        <v>VT-III</v>
      </c>
      <c r="U12" s="121"/>
      <c r="V12" s="15">
        <f t="shared" si="3"/>
        <v>15</v>
      </c>
      <c r="W12" s="1"/>
      <c r="X12" s="1"/>
      <c r="Y12" s="1"/>
    </row>
    <row r="13" spans="1:26" ht="15" customHeight="1">
      <c r="A13" s="113" t="s">
        <v>60</v>
      </c>
      <c r="B13" s="11"/>
      <c r="C13" s="11"/>
      <c r="D13" s="11"/>
      <c r="E13" s="13"/>
      <c r="F13" s="13">
        <v>1</v>
      </c>
      <c r="G13" s="13">
        <v>5</v>
      </c>
      <c r="H13" s="13">
        <v>8</v>
      </c>
      <c r="I13" s="13">
        <v>1</v>
      </c>
      <c r="J13" s="13"/>
      <c r="K13" s="13"/>
      <c r="L13" s="13"/>
      <c r="M13" s="13"/>
      <c r="N13" s="13"/>
      <c r="O13" s="13"/>
      <c r="P13" s="13"/>
      <c r="Q13" s="11">
        <f t="shared" si="0"/>
        <v>126</v>
      </c>
      <c r="R13" s="16"/>
      <c r="S13" s="16">
        <f t="shared" si="2"/>
        <v>126</v>
      </c>
      <c r="T13" s="124" t="str">
        <f t="shared" si="1"/>
        <v>VT-II</v>
      </c>
      <c r="U13" s="121"/>
      <c r="V13" s="15">
        <f t="shared" si="3"/>
        <v>15</v>
      </c>
      <c r="W13" s="1"/>
      <c r="X13" s="1"/>
      <c r="Y13" s="242" t="s">
        <v>89</v>
      </c>
      <c r="Z13" s="242"/>
    </row>
    <row r="14" spans="1:26" ht="15" customHeight="1">
      <c r="A14" s="113" t="s">
        <v>150</v>
      </c>
      <c r="B14" s="11"/>
      <c r="C14" s="11"/>
      <c r="D14" s="11"/>
      <c r="E14" s="11"/>
      <c r="F14" s="11">
        <v>2</v>
      </c>
      <c r="G14" s="11">
        <v>4</v>
      </c>
      <c r="H14" s="11">
        <v>6</v>
      </c>
      <c r="I14" s="11">
        <v>2</v>
      </c>
      <c r="J14" s="11">
        <v>1</v>
      </c>
      <c r="K14" s="11"/>
      <c r="L14" s="11"/>
      <c r="M14" s="11"/>
      <c r="N14" s="11"/>
      <c r="O14" s="11"/>
      <c r="P14" s="11"/>
      <c r="Q14" s="11">
        <f t="shared" si="0"/>
        <v>124</v>
      </c>
      <c r="R14" s="16"/>
      <c r="S14" s="16">
        <f t="shared" si="2"/>
        <v>124</v>
      </c>
      <c r="T14" s="124" t="str">
        <f t="shared" si="1"/>
        <v>VT-III</v>
      </c>
      <c r="U14" s="121"/>
      <c r="V14" s="15">
        <f t="shared" si="3"/>
        <v>15</v>
      </c>
      <c r="W14" s="1"/>
      <c r="X14" s="1"/>
      <c r="Y14" s="122" t="s">
        <v>72</v>
      </c>
      <c r="Z14" s="125"/>
    </row>
    <row r="15" spans="1:26" ht="15" customHeight="1">
      <c r="A15" s="113" t="s">
        <v>124</v>
      </c>
      <c r="B15" s="11"/>
      <c r="C15" s="11"/>
      <c r="D15" s="11"/>
      <c r="E15" s="11"/>
      <c r="F15" s="11">
        <v>4</v>
      </c>
      <c r="G15" s="11">
        <v>5</v>
      </c>
      <c r="H15" s="11">
        <v>4</v>
      </c>
      <c r="I15" s="11">
        <v>1</v>
      </c>
      <c r="J15" s="11">
        <v>1</v>
      </c>
      <c r="K15" s="11"/>
      <c r="L15" s="11"/>
      <c r="M15" s="11"/>
      <c r="N15" s="11"/>
      <c r="O15" s="11"/>
      <c r="P15" s="11"/>
      <c r="Q15" s="11">
        <f t="shared" si="0"/>
        <v>130</v>
      </c>
      <c r="R15" s="16"/>
      <c r="S15" s="16">
        <f t="shared" si="2"/>
        <v>130</v>
      </c>
      <c r="T15" s="124" t="str">
        <f t="shared" si="1"/>
        <v>VT-II</v>
      </c>
      <c r="U15" s="121"/>
      <c r="V15" s="15">
        <f t="shared" si="3"/>
        <v>15</v>
      </c>
      <c r="W15" s="1"/>
      <c r="X15" s="1"/>
      <c r="Y15" s="122" t="s">
        <v>73</v>
      </c>
      <c r="Z15" s="125"/>
    </row>
    <row r="16" spans="1:26" ht="15" customHeight="1">
      <c r="A16" s="113" t="s">
        <v>156</v>
      </c>
      <c r="B16" s="11"/>
      <c r="C16" s="11"/>
      <c r="D16" s="11"/>
      <c r="E16" s="11"/>
      <c r="F16" s="11">
        <v>5</v>
      </c>
      <c r="G16" s="11">
        <v>2</v>
      </c>
      <c r="H16" s="11">
        <v>6</v>
      </c>
      <c r="I16" s="11">
        <v>1</v>
      </c>
      <c r="J16" s="11">
        <v>1</v>
      </c>
      <c r="K16" s="11"/>
      <c r="L16" s="11"/>
      <c r="M16" s="11"/>
      <c r="N16" s="11"/>
      <c r="O16" s="11"/>
      <c r="P16" s="11"/>
      <c r="Q16" s="11">
        <f t="shared" si="0"/>
        <v>129</v>
      </c>
      <c r="R16" s="16"/>
      <c r="S16" s="16">
        <f t="shared" si="2"/>
        <v>129</v>
      </c>
      <c r="T16" s="124" t="str">
        <f t="shared" si="1"/>
        <v>VT-II</v>
      </c>
      <c r="U16" s="121"/>
      <c r="V16" s="15">
        <f t="shared" si="3"/>
        <v>15</v>
      </c>
      <c r="W16" s="1"/>
      <c r="X16" s="1"/>
      <c r="Y16" s="122" t="s">
        <v>74</v>
      </c>
      <c r="Z16" s="125"/>
    </row>
    <row r="17" spans="1:26" ht="15" customHeight="1">
      <c r="A17" s="113" t="s">
        <v>118</v>
      </c>
      <c r="B17" s="11"/>
      <c r="C17" s="11"/>
      <c r="D17" s="11"/>
      <c r="E17" s="11"/>
      <c r="F17" s="11">
        <v>5</v>
      </c>
      <c r="G17" s="11">
        <v>7</v>
      </c>
      <c r="H17" s="11">
        <v>1</v>
      </c>
      <c r="I17" s="11">
        <v>2</v>
      </c>
      <c r="J17" s="11"/>
      <c r="K17" s="11"/>
      <c r="L17" s="11"/>
      <c r="M17" s="11"/>
      <c r="N17" s="11"/>
      <c r="O17" s="11"/>
      <c r="P17" s="11"/>
      <c r="Q17" s="11">
        <f t="shared" si="0"/>
        <v>135</v>
      </c>
      <c r="R17" s="16"/>
      <c r="S17" s="16">
        <f t="shared" si="2"/>
        <v>135</v>
      </c>
      <c r="T17" s="124" t="str">
        <f t="shared" si="1"/>
        <v>VT-I</v>
      </c>
      <c r="U17" s="121"/>
      <c r="V17" s="15">
        <f t="shared" si="3"/>
        <v>15</v>
      </c>
      <c r="W17" s="1"/>
      <c r="X17" s="1"/>
      <c r="Y17" s="122" t="s">
        <v>81</v>
      </c>
      <c r="Z17" s="125"/>
    </row>
    <row r="18" spans="1:25" ht="15" customHeight="1">
      <c r="A18" s="113" t="s">
        <v>173</v>
      </c>
      <c r="B18" s="11"/>
      <c r="C18" s="11"/>
      <c r="D18" s="11"/>
      <c r="E18" s="11"/>
      <c r="F18" s="11">
        <v>7</v>
      </c>
      <c r="G18" s="11">
        <v>4</v>
      </c>
      <c r="H18" s="11">
        <v>4</v>
      </c>
      <c r="I18" s="11"/>
      <c r="J18" s="11"/>
      <c r="K18" s="11"/>
      <c r="L18" s="11"/>
      <c r="M18" s="11"/>
      <c r="N18" s="11"/>
      <c r="O18" s="11"/>
      <c r="P18" s="11"/>
      <c r="Q18" s="11">
        <f t="shared" si="0"/>
        <v>138</v>
      </c>
      <c r="R18" s="16"/>
      <c r="S18" s="16">
        <f t="shared" si="2"/>
        <v>138</v>
      </c>
      <c r="T18" s="124" t="str">
        <f t="shared" si="1"/>
        <v>VT-M</v>
      </c>
      <c r="U18" s="121"/>
      <c r="V18" s="15">
        <f t="shared" si="3"/>
        <v>15</v>
      </c>
      <c r="W18" s="1"/>
      <c r="X18" s="1"/>
      <c r="Y18" s="1"/>
    </row>
    <row r="19" spans="1:25" ht="15" customHeight="1">
      <c r="A19" s="113" t="s">
        <v>37</v>
      </c>
      <c r="B19" s="11"/>
      <c r="C19" s="11"/>
      <c r="D19" s="11"/>
      <c r="E19" s="13"/>
      <c r="F19" s="13">
        <v>4</v>
      </c>
      <c r="G19" s="13">
        <v>6</v>
      </c>
      <c r="H19" s="13">
        <v>2</v>
      </c>
      <c r="I19" s="13">
        <v>1</v>
      </c>
      <c r="J19" s="13">
        <v>2</v>
      </c>
      <c r="K19" s="13"/>
      <c r="L19" s="13"/>
      <c r="M19" s="13"/>
      <c r="N19" s="13"/>
      <c r="O19" s="13"/>
      <c r="P19" s="13"/>
      <c r="Q19" s="11">
        <f t="shared" si="0"/>
        <v>129</v>
      </c>
      <c r="R19" s="16"/>
      <c r="S19" s="16">
        <f t="shared" si="2"/>
        <v>129</v>
      </c>
      <c r="T19" s="124" t="str">
        <f t="shared" si="1"/>
        <v>VT-II</v>
      </c>
      <c r="U19" s="121"/>
      <c r="V19" s="15">
        <f t="shared" si="3"/>
        <v>15</v>
      </c>
      <c r="W19" s="1"/>
      <c r="X19" s="1"/>
      <c r="Y19" s="1"/>
    </row>
    <row r="20" spans="1:25" ht="15" customHeight="1">
      <c r="A20" s="113" t="s">
        <v>151</v>
      </c>
      <c r="B20" s="11"/>
      <c r="C20" s="11"/>
      <c r="D20" s="11"/>
      <c r="E20" s="13"/>
      <c r="F20" s="13">
        <v>1</v>
      </c>
      <c r="G20" s="13">
        <v>4</v>
      </c>
      <c r="H20" s="13">
        <v>4</v>
      </c>
      <c r="I20" s="13">
        <v>4</v>
      </c>
      <c r="J20" s="13"/>
      <c r="K20" s="13">
        <v>1</v>
      </c>
      <c r="L20" s="13"/>
      <c r="M20" s="13"/>
      <c r="N20" s="13"/>
      <c r="O20" s="13">
        <v>1</v>
      </c>
      <c r="P20" s="13"/>
      <c r="Q20" s="11">
        <f t="shared" si="0"/>
        <v>112</v>
      </c>
      <c r="R20" s="16"/>
      <c r="S20" s="16">
        <f t="shared" si="2"/>
        <v>112</v>
      </c>
      <c r="T20" s="124">
        <f t="shared" si="1"/>
      </c>
      <c r="U20" s="121"/>
      <c r="V20" s="15">
        <f t="shared" si="3"/>
        <v>15</v>
      </c>
      <c r="W20" s="1"/>
      <c r="X20" s="1"/>
      <c r="Y20" s="1"/>
    </row>
    <row r="21" spans="1:25" ht="15" customHeight="1">
      <c r="A21" s="113" t="s">
        <v>112</v>
      </c>
      <c r="B21" s="11"/>
      <c r="C21" s="11"/>
      <c r="D21" s="11"/>
      <c r="E21" s="13"/>
      <c r="F21" s="13">
        <v>4</v>
      </c>
      <c r="G21" s="13">
        <v>6</v>
      </c>
      <c r="H21" s="13">
        <v>5</v>
      </c>
      <c r="I21" s="13"/>
      <c r="J21" s="13"/>
      <c r="K21" s="13"/>
      <c r="L21" s="13"/>
      <c r="M21" s="13"/>
      <c r="N21" s="13"/>
      <c r="O21" s="13"/>
      <c r="P21" s="13"/>
      <c r="Q21" s="11">
        <f t="shared" si="0"/>
        <v>134</v>
      </c>
      <c r="R21" s="16"/>
      <c r="S21" s="16">
        <f t="shared" si="2"/>
        <v>134</v>
      </c>
      <c r="T21" s="124" t="str">
        <f t="shared" si="1"/>
        <v>VT-I</v>
      </c>
      <c r="U21" s="121"/>
      <c r="V21" s="15">
        <f t="shared" si="3"/>
        <v>15</v>
      </c>
      <c r="W21" s="1"/>
      <c r="X21" s="1"/>
      <c r="Y21" s="1"/>
    </row>
    <row r="22" spans="1:25" ht="15" customHeight="1">
      <c r="A22" s="113" t="s">
        <v>58</v>
      </c>
      <c r="B22" s="11"/>
      <c r="C22" s="11"/>
      <c r="D22" s="11"/>
      <c r="E22" s="13"/>
      <c r="F22" s="13">
        <v>2</v>
      </c>
      <c r="G22" s="13">
        <v>3</v>
      </c>
      <c r="H22" s="13">
        <v>4</v>
      </c>
      <c r="I22" s="13">
        <v>4</v>
      </c>
      <c r="J22" s="13">
        <v>1</v>
      </c>
      <c r="K22" s="13"/>
      <c r="L22" s="13">
        <v>1</v>
      </c>
      <c r="M22" s="13"/>
      <c r="N22" s="13"/>
      <c r="O22" s="13"/>
      <c r="P22" s="13"/>
      <c r="Q22" s="11">
        <f t="shared" si="0"/>
        <v>117</v>
      </c>
      <c r="R22" s="16"/>
      <c r="S22" s="16">
        <f t="shared" si="2"/>
        <v>117</v>
      </c>
      <c r="T22" s="124" t="str">
        <f t="shared" si="1"/>
        <v>VT-III</v>
      </c>
      <c r="U22" s="121"/>
      <c r="V22" s="15">
        <f t="shared" si="3"/>
        <v>15</v>
      </c>
      <c r="W22" s="1"/>
      <c r="X22" s="1"/>
      <c r="Y22" s="1"/>
    </row>
    <row r="23" spans="1:25" ht="15" customHeight="1">
      <c r="A23" s="113" t="s">
        <v>153</v>
      </c>
      <c r="B23" s="11"/>
      <c r="C23" s="11"/>
      <c r="D23" s="11"/>
      <c r="E23" s="13"/>
      <c r="F23" s="13">
        <v>1</v>
      </c>
      <c r="G23" s="13">
        <v>3</v>
      </c>
      <c r="H23" s="13">
        <v>4</v>
      </c>
      <c r="I23" s="13">
        <v>1</v>
      </c>
      <c r="J23" s="13">
        <v>2</v>
      </c>
      <c r="K23" s="13">
        <v>1</v>
      </c>
      <c r="L23" s="13">
        <v>1</v>
      </c>
      <c r="M23" s="13">
        <v>1</v>
      </c>
      <c r="N23" s="13">
        <v>1</v>
      </c>
      <c r="O23" s="13"/>
      <c r="P23" s="13"/>
      <c r="Q23" s="11">
        <f t="shared" si="0"/>
        <v>102</v>
      </c>
      <c r="R23" s="16"/>
      <c r="S23" s="16">
        <f t="shared" si="2"/>
        <v>102</v>
      </c>
      <c r="T23" s="124">
        <f t="shared" si="1"/>
      </c>
      <c r="U23" s="121"/>
      <c r="V23" s="15">
        <f t="shared" si="3"/>
        <v>15</v>
      </c>
      <c r="W23" s="1"/>
      <c r="X23" s="1"/>
      <c r="Y23" s="1"/>
    </row>
    <row r="24" spans="1:25" ht="15" customHeight="1">
      <c r="A24" s="113" t="s">
        <v>154</v>
      </c>
      <c r="B24" s="11"/>
      <c r="C24" s="11"/>
      <c r="D24" s="11"/>
      <c r="E24" s="13"/>
      <c r="F24" s="13">
        <v>5</v>
      </c>
      <c r="G24" s="13">
        <v>2</v>
      </c>
      <c r="H24" s="13">
        <v>8</v>
      </c>
      <c r="I24" s="13"/>
      <c r="J24" s="13"/>
      <c r="K24" s="13"/>
      <c r="L24" s="13"/>
      <c r="M24" s="13"/>
      <c r="N24" s="13"/>
      <c r="O24" s="13"/>
      <c r="P24" s="13"/>
      <c r="Q24" s="11">
        <f t="shared" si="0"/>
        <v>132</v>
      </c>
      <c r="R24" s="16"/>
      <c r="S24" s="16">
        <f t="shared" si="2"/>
        <v>132</v>
      </c>
      <c r="T24" s="124" t="str">
        <f t="shared" si="1"/>
        <v>VT-I</v>
      </c>
      <c r="U24" s="121"/>
      <c r="V24" s="15">
        <f t="shared" si="3"/>
        <v>15</v>
      </c>
      <c r="W24" s="1"/>
      <c r="X24" s="1"/>
      <c r="Y24" s="1"/>
    </row>
    <row r="25" spans="1:25" ht="15" customHeight="1">
      <c r="A25" s="113" t="s">
        <v>157</v>
      </c>
      <c r="B25" s="11"/>
      <c r="C25" s="11"/>
      <c r="D25" s="11"/>
      <c r="E25" s="13"/>
      <c r="F25" s="13">
        <v>3</v>
      </c>
      <c r="G25" s="13">
        <v>2</v>
      </c>
      <c r="H25" s="13">
        <v>5</v>
      </c>
      <c r="I25" s="13">
        <v>3</v>
      </c>
      <c r="J25" s="13">
        <v>1</v>
      </c>
      <c r="K25" s="13">
        <v>1</v>
      </c>
      <c r="L25" s="13"/>
      <c r="M25" s="13"/>
      <c r="N25" s="13"/>
      <c r="O25" s="13"/>
      <c r="P25" s="13"/>
      <c r="Q25" s="11">
        <f t="shared" si="0"/>
        <v>120</v>
      </c>
      <c r="R25" s="16"/>
      <c r="S25" s="16">
        <f t="shared" si="2"/>
        <v>120</v>
      </c>
      <c r="T25" s="124" t="str">
        <f t="shared" si="1"/>
        <v>VT-III</v>
      </c>
      <c r="U25" s="121"/>
      <c r="V25" s="15">
        <f t="shared" si="3"/>
        <v>15</v>
      </c>
      <c r="W25" s="1"/>
      <c r="X25" s="1"/>
      <c r="Y25" s="1"/>
    </row>
    <row r="26" spans="1:25" ht="15" customHeight="1">
      <c r="A26" s="113" t="s">
        <v>158</v>
      </c>
      <c r="B26" s="11"/>
      <c r="C26" s="11"/>
      <c r="D26" s="11"/>
      <c r="E26" s="13"/>
      <c r="F26" s="13">
        <v>1</v>
      </c>
      <c r="G26" s="13">
        <v>3</v>
      </c>
      <c r="H26" s="13">
        <v>6</v>
      </c>
      <c r="I26" s="13">
        <v>2</v>
      </c>
      <c r="J26" s="13">
        <v>2</v>
      </c>
      <c r="K26" s="13">
        <v>1</v>
      </c>
      <c r="L26" s="13"/>
      <c r="M26" s="13"/>
      <c r="N26" s="13"/>
      <c r="O26" s="13"/>
      <c r="P26" s="13"/>
      <c r="Q26" s="11">
        <f t="shared" si="0"/>
        <v>116</v>
      </c>
      <c r="R26" s="16"/>
      <c r="S26" s="16">
        <f t="shared" si="2"/>
        <v>116</v>
      </c>
      <c r="T26" s="124" t="str">
        <f t="shared" si="1"/>
        <v>VT-III</v>
      </c>
      <c r="U26" s="121"/>
      <c r="V26" s="15">
        <f t="shared" si="3"/>
        <v>15</v>
      </c>
      <c r="W26" s="1"/>
      <c r="X26" s="1"/>
      <c r="Y26" s="1"/>
    </row>
    <row r="27" spans="1:25" ht="15" customHeight="1">
      <c r="A27" s="113" t="s">
        <v>111</v>
      </c>
      <c r="B27" s="11"/>
      <c r="C27" s="11"/>
      <c r="D27" s="11"/>
      <c r="E27" s="13"/>
      <c r="F27" s="13">
        <v>1</v>
      </c>
      <c r="G27" s="13">
        <v>6</v>
      </c>
      <c r="H27" s="13">
        <v>2</v>
      </c>
      <c r="I27" s="13">
        <v>1</v>
      </c>
      <c r="J27" s="13">
        <v>2</v>
      </c>
      <c r="K27" s="13">
        <v>2</v>
      </c>
      <c r="L27" s="13"/>
      <c r="M27" s="13">
        <v>1</v>
      </c>
      <c r="N27" s="13"/>
      <c r="O27" s="13"/>
      <c r="P27" s="13"/>
      <c r="Q27" s="11">
        <f t="shared" si="0"/>
        <v>112</v>
      </c>
      <c r="R27" s="16"/>
      <c r="S27" s="16">
        <f t="shared" si="2"/>
        <v>112</v>
      </c>
      <c r="T27" s="124">
        <f t="shared" si="1"/>
      </c>
      <c r="U27" s="121"/>
      <c r="V27" s="15">
        <f t="shared" si="3"/>
        <v>15</v>
      </c>
      <c r="W27" s="1"/>
      <c r="X27" s="1"/>
      <c r="Y27" s="1"/>
    </row>
    <row r="28" spans="1:25" ht="15" customHeight="1">
      <c r="A28" s="113" t="s">
        <v>54</v>
      </c>
      <c r="B28" s="11"/>
      <c r="C28" s="11"/>
      <c r="D28" s="11"/>
      <c r="E28" s="13"/>
      <c r="F28" s="13">
        <v>1</v>
      </c>
      <c r="G28" s="13">
        <v>6</v>
      </c>
      <c r="H28" s="13">
        <v>5</v>
      </c>
      <c r="I28" s="13"/>
      <c r="J28" s="13">
        <v>3</v>
      </c>
      <c r="K28" s="13"/>
      <c r="L28" s="13"/>
      <c r="M28" s="13"/>
      <c r="N28" s="13"/>
      <c r="O28" s="13"/>
      <c r="P28" s="13"/>
      <c r="Q28" s="11">
        <f t="shared" si="0"/>
        <v>122</v>
      </c>
      <c r="R28" s="16"/>
      <c r="S28" s="16">
        <f t="shared" si="2"/>
        <v>122</v>
      </c>
      <c r="T28" s="124" t="str">
        <f t="shared" si="1"/>
        <v>VT-III</v>
      </c>
      <c r="U28" s="121"/>
      <c r="V28" s="15">
        <f t="shared" si="3"/>
        <v>15</v>
      </c>
      <c r="W28" s="1"/>
      <c r="X28" s="1"/>
      <c r="Y28" s="1"/>
    </row>
    <row r="29" spans="1:25" ht="15" customHeight="1">
      <c r="A29" s="113" t="s">
        <v>40</v>
      </c>
      <c r="B29" s="11"/>
      <c r="C29" s="11"/>
      <c r="D29" s="11"/>
      <c r="E29" s="13"/>
      <c r="F29" s="13">
        <v>3</v>
      </c>
      <c r="G29" s="13">
        <v>6</v>
      </c>
      <c r="H29" s="13">
        <v>4</v>
      </c>
      <c r="I29" s="13">
        <v>2</v>
      </c>
      <c r="J29" s="13"/>
      <c r="K29" s="13"/>
      <c r="L29" s="13"/>
      <c r="M29" s="13"/>
      <c r="N29" s="13"/>
      <c r="O29" s="13"/>
      <c r="P29" s="13"/>
      <c r="Q29" s="11">
        <f t="shared" si="0"/>
        <v>130</v>
      </c>
      <c r="R29" s="16"/>
      <c r="S29" s="16">
        <f t="shared" si="2"/>
        <v>130</v>
      </c>
      <c r="T29" s="124" t="str">
        <f t="shared" si="1"/>
        <v>VT-II</v>
      </c>
      <c r="U29" s="121"/>
      <c r="V29" s="15">
        <f t="shared" si="3"/>
        <v>15</v>
      </c>
      <c r="W29" s="1"/>
      <c r="X29" s="1"/>
      <c r="Y29" s="1"/>
    </row>
    <row r="30" spans="1:25" ht="15" customHeight="1">
      <c r="A30" s="113" t="s">
        <v>160</v>
      </c>
      <c r="B30" s="11"/>
      <c r="C30" s="11"/>
      <c r="D30" s="11"/>
      <c r="E30" s="13"/>
      <c r="F30" s="13">
        <v>1</v>
      </c>
      <c r="G30" s="13">
        <v>2</v>
      </c>
      <c r="H30" s="13">
        <v>9</v>
      </c>
      <c r="I30" s="13">
        <v>1</v>
      </c>
      <c r="J30" s="13">
        <v>1</v>
      </c>
      <c r="K30" s="13">
        <v>1</v>
      </c>
      <c r="L30" s="13"/>
      <c r="M30" s="13"/>
      <c r="N30" s="13"/>
      <c r="O30" s="13"/>
      <c r="P30" s="13"/>
      <c r="Q30" s="11">
        <f t="shared" si="0"/>
        <v>118</v>
      </c>
      <c r="R30" s="16"/>
      <c r="S30" s="16">
        <f t="shared" si="2"/>
        <v>118</v>
      </c>
      <c r="T30" s="124" t="str">
        <f t="shared" si="1"/>
        <v>VT-III</v>
      </c>
      <c r="U30" s="121"/>
      <c r="V30" s="15">
        <f t="shared" si="3"/>
        <v>15</v>
      </c>
      <c r="W30" s="1"/>
      <c r="X30" s="1"/>
      <c r="Y30" s="1"/>
    </row>
    <row r="31" spans="1:25" ht="15" customHeight="1">
      <c r="A31" s="113" t="s">
        <v>52</v>
      </c>
      <c r="B31" s="11"/>
      <c r="C31" s="11"/>
      <c r="D31" s="11"/>
      <c r="E31" s="13"/>
      <c r="F31" s="13">
        <v>2</v>
      </c>
      <c r="G31" s="13">
        <v>10</v>
      </c>
      <c r="H31" s="13">
        <v>3</v>
      </c>
      <c r="I31" s="13"/>
      <c r="J31" s="13"/>
      <c r="K31" s="13"/>
      <c r="L31" s="13"/>
      <c r="M31" s="13"/>
      <c r="N31" s="13"/>
      <c r="O31" s="13"/>
      <c r="P31" s="13"/>
      <c r="Q31" s="11">
        <f t="shared" si="0"/>
        <v>134</v>
      </c>
      <c r="R31" s="16"/>
      <c r="S31" s="16">
        <f t="shared" si="2"/>
        <v>134</v>
      </c>
      <c r="T31" s="124" t="str">
        <f t="shared" si="1"/>
        <v>VT-I</v>
      </c>
      <c r="U31" s="121"/>
      <c r="V31" s="15">
        <f t="shared" si="3"/>
        <v>15</v>
      </c>
      <c r="W31" s="1"/>
      <c r="X31" s="1"/>
      <c r="Y31" s="1"/>
    </row>
    <row r="32" spans="1:25" ht="15" customHeight="1">
      <c r="A32" s="113" t="s">
        <v>133</v>
      </c>
      <c r="B32" s="11"/>
      <c r="C32" s="11"/>
      <c r="D32" s="11"/>
      <c r="E32" s="13"/>
      <c r="F32" s="13">
        <v>3</v>
      </c>
      <c r="G32" s="13">
        <v>7</v>
      </c>
      <c r="H32" s="13">
        <v>3</v>
      </c>
      <c r="I32" s="13">
        <v>2</v>
      </c>
      <c r="J32" s="13"/>
      <c r="K32" s="13"/>
      <c r="L32" s="13"/>
      <c r="M32" s="13"/>
      <c r="N32" s="13"/>
      <c r="O32" s="13"/>
      <c r="P32" s="13"/>
      <c r="Q32" s="11">
        <f t="shared" si="0"/>
        <v>131</v>
      </c>
      <c r="R32" s="16"/>
      <c r="S32" s="16">
        <f t="shared" si="2"/>
        <v>131</v>
      </c>
      <c r="T32" s="124" t="str">
        <f t="shared" si="1"/>
        <v>VT-I</v>
      </c>
      <c r="U32" s="121"/>
      <c r="V32" s="15">
        <f t="shared" si="3"/>
        <v>15</v>
      </c>
      <c r="W32" s="1"/>
      <c r="X32" s="1"/>
      <c r="Y32" s="1"/>
    </row>
    <row r="33" spans="1:25" ht="15" customHeight="1">
      <c r="A33" s="113" t="s">
        <v>44</v>
      </c>
      <c r="B33" s="11"/>
      <c r="C33" s="11"/>
      <c r="D33" s="11"/>
      <c r="E33" s="13"/>
      <c r="F33" s="13">
        <v>5</v>
      </c>
      <c r="G33" s="13">
        <v>5</v>
      </c>
      <c r="H33" s="13">
        <v>1</v>
      </c>
      <c r="I33" s="13">
        <v>1</v>
      </c>
      <c r="J33" s="13">
        <v>3</v>
      </c>
      <c r="K33" s="13"/>
      <c r="L33" s="13"/>
      <c r="M33" s="13"/>
      <c r="N33" s="13"/>
      <c r="O33" s="13"/>
      <c r="P33" s="13"/>
      <c r="Q33" s="11">
        <f t="shared" si="0"/>
        <v>128</v>
      </c>
      <c r="R33" s="16"/>
      <c r="S33" s="16">
        <f t="shared" si="2"/>
        <v>128</v>
      </c>
      <c r="T33" s="124" t="str">
        <f t="shared" si="1"/>
        <v>VT-II</v>
      </c>
      <c r="U33" s="121"/>
      <c r="V33" s="15">
        <f t="shared" si="3"/>
        <v>15</v>
      </c>
      <c r="W33" s="1"/>
      <c r="X33" s="1"/>
      <c r="Y33" s="1"/>
    </row>
    <row r="34" spans="1:25" ht="15" customHeight="1">
      <c r="A34" s="113" t="s">
        <v>163</v>
      </c>
      <c r="B34" s="11"/>
      <c r="C34" s="11"/>
      <c r="D34" s="11"/>
      <c r="E34" s="13"/>
      <c r="F34" s="13">
        <v>1</v>
      </c>
      <c r="G34" s="13">
        <v>2</v>
      </c>
      <c r="H34" s="13">
        <v>2</v>
      </c>
      <c r="I34" s="13">
        <v>6</v>
      </c>
      <c r="J34" s="13">
        <v>2</v>
      </c>
      <c r="K34" s="13"/>
      <c r="L34" s="13">
        <v>1</v>
      </c>
      <c r="M34" s="13">
        <v>1</v>
      </c>
      <c r="N34" s="13"/>
      <c r="O34" s="13"/>
      <c r="P34" s="13"/>
      <c r="Q34" s="11">
        <f t="shared" si="0"/>
        <v>105</v>
      </c>
      <c r="R34" s="16"/>
      <c r="S34" s="16">
        <f t="shared" si="2"/>
        <v>105</v>
      </c>
      <c r="T34" s="124">
        <f t="shared" si="1"/>
      </c>
      <c r="U34" s="121"/>
      <c r="V34" s="15">
        <f t="shared" si="3"/>
        <v>15</v>
      </c>
      <c r="W34" s="1"/>
      <c r="X34" s="1"/>
      <c r="Y34" s="1"/>
    </row>
    <row r="35" spans="1:25" ht="15" customHeight="1">
      <c r="A35" s="113" t="s">
        <v>164</v>
      </c>
      <c r="B35" s="11"/>
      <c r="C35" s="11"/>
      <c r="D35" s="11"/>
      <c r="E35" s="13"/>
      <c r="F35" s="13">
        <v>4</v>
      </c>
      <c r="G35" s="13">
        <v>7</v>
      </c>
      <c r="H35" s="13"/>
      <c r="I35" s="13">
        <v>3</v>
      </c>
      <c r="J35" s="13"/>
      <c r="K35" s="13">
        <v>1</v>
      </c>
      <c r="L35" s="13"/>
      <c r="M35" s="13"/>
      <c r="N35" s="13"/>
      <c r="O35" s="13"/>
      <c r="P35" s="13"/>
      <c r="Q35" s="11">
        <f t="shared" si="0"/>
        <v>129</v>
      </c>
      <c r="R35" s="16"/>
      <c r="S35" s="16">
        <f t="shared" si="2"/>
        <v>129</v>
      </c>
      <c r="T35" s="124" t="str">
        <f t="shared" si="1"/>
        <v>VT-II</v>
      </c>
      <c r="U35" s="121"/>
      <c r="V35" s="15">
        <f t="shared" si="3"/>
        <v>15</v>
      </c>
      <c r="W35" s="1"/>
      <c r="X35" s="1"/>
      <c r="Y35" s="1"/>
    </row>
    <row r="36" spans="1:25" ht="15" customHeight="1">
      <c r="A36" s="113" t="s">
        <v>125</v>
      </c>
      <c r="B36" s="11"/>
      <c r="C36" s="11"/>
      <c r="D36" s="11"/>
      <c r="E36" s="13"/>
      <c r="F36" s="13">
        <v>5</v>
      </c>
      <c r="G36" s="13">
        <v>4</v>
      </c>
      <c r="H36" s="13">
        <v>3</v>
      </c>
      <c r="I36" s="13">
        <v>1</v>
      </c>
      <c r="J36" s="13">
        <v>2</v>
      </c>
      <c r="K36" s="13"/>
      <c r="L36" s="13"/>
      <c r="M36" s="13"/>
      <c r="N36" s="13"/>
      <c r="O36" s="13"/>
      <c r="P36" s="13"/>
      <c r="Q36" s="11">
        <f t="shared" si="0"/>
        <v>129</v>
      </c>
      <c r="R36" s="16"/>
      <c r="S36" s="16">
        <f t="shared" si="2"/>
        <v>129</v>
      </c>
      <c r="T36" s="124" t="str">
        <f t="shared" si="1"/>
        <v>VT-II</v>
      </c>
      <c r="U36" s="121"/>
      <c r="V36" s="15">
        <f t="shared" si="3"/>
        <v>15</v>
      </c>
      <c r="W36" s="1"/>
      <c r="X36" s="1"/>
      <c r="Y36" s="1"/>
    </row>
    <row r="37" spans="1:25" ht="15" customHeight="1">
      <c r="A37" s="113" t="s">
        <v>128</v>
      </c>
      <c r="B37" s="11"/>
      <c r="C37" s="11"/>
      <c r="D37" s="11"/>
      <c r="E37" s="13"/>
      <c r="F37" s="13">
        <v>2</v>
      </c>
      <c r="G37" s="13">
        <v>3</v>
      </c>
      <c r="H37" s="13">
        <v>2</v>
      </c>
      <c r="I37" s="13">
        <v>3</v>
      </c>
      <c r="J37" s="13"/>
      <c r="K37" s="13">
        <v>1</v>
      </c>
      <c r="L37" s="13">
        <v>1</v>
      </c>
      <c r="M37" s="13"/>
      <c r="N37" s="13">
        <v>2</v>
      </c>
      <c r="O37" s="13">
        <v>1</v>
      </c>
      <c r="P37" s="13"/>
      <c r="Q37" s="11">
        <f t="shared" si="0"/>
        <v>98</v>
      </c>
      <c r="R37" s="16"/>
      <c r="S37" s="16">
        <f t="shared" si="2"/>
        <v>98</v>
      </c>
      <c r="T37" s="124">
        <f t="shared" si="1"/>
      </c>
      <c r="U37" s="121"/>
      <c r="V37" s="15">
        <f t="shared" si="3"/>
        <v>15</v>
      </c>
      <c r="W37" s="1"/>
      <c r="X37" s="1"/>
      <c r="Y37" s="1"/>
    </row>
    <row r="38" spans="1:25" ht="15" customHeight="1">
      <c r="A38" s="113" t="s">
        <v>76</v>
      </c>
      <c r="B38" s="11"/>
      <c r="C38" s="11"/>
      <c r="D38" s="11"/>
      <c r="E38" s="13"/>
      <c r="F38" s="13">
        <v>1</v>
      </c>
      <c r="G38" s="13">
        <v>2</v>
      </c>
      <c r="H38" s="13">
        <v>8</v>
      </c>
      <c r="I38" s="13"/>
      <c r="J38" s="13">
        <v>2</v>
      </c>
      <c r="K38" s="13">
        <v>1</v>
      </c>
      <c r="L38" s="13">
        <v>1</v>
      </c>
      <c r="M38" s="13"/>
      <c r="N38" s="13"/>
      <c r="O38" s="13"/>
      <c r="P38" s="13"/>
      <c r="Q38" s="11">
        <f t="shared" si="0"/>
        <v>113</v>
      </c>
      <c r="R38" s="16"/>
      <c r="S38" s="16">
        <f t="shared" si="2"/>
        <v>113</v>
      </c>
      <c r="T38" s="124">
        <f t="shared" si="1"/>
      </c>
      <c r="U38" s="121"/>
      <c r="V38" s="15">
        <f t="shared" si="3"/>
        <v>15</v>
      </c>
      <c r="W38" s="1"/>
      <c r="X38" s="1"/>
      <c r="Y38" s="1"/>
    </row>
    <row r="39" spans="1:25" ht="15" customHeight="1">
      <c r="A39" s="113" t="s">
        <v>32</v>
      </c>
      <c r="B39" s="11"/>
      <c r="C39" s="11"/>
      <c r="D39" s="11"/>
      <c r="E39" s="13"/>
      <c r="F39" s="13">
        <v>2</v>
      </c>
      <c r="G39" s="13">
        <v>3</v>
      </c>
      <c r="H39" s="13">
        <v>3</v>
      </c>
      <c r="I39" s="13">
        <v>6</v>
      </c>
      <c r="J39" s="13">
        <v>1</v>
      </c>
      <c r="K39" s="13"/>
      <c r="L39" s="13"/>
      <c r="M39" s="13"/>
      <c r="N39" s="13"/>
      <c r="O39" s="13"/>
      <c r="P39" s="13"/>
      <c r="Q39" s="11">
        <f t="shared" si="0"/>
        <v>119</v>
      </c>
      <c r="R39" s="16"/>
      <c r="S39" s="16">
        <f t="shared" si="2"/>
        <v>119</v>
      </c>
      <c r="T39" s="124" t="str">
        <f t="shared" si="1"/>
        <v>VT-III</v>
      </c>
      <c r="U39" s="121"/>
      <c r="V39" s="15">
        <f t="shared" si="3"/>
        <v>15</v>
      </c>
      <c r="W39" s="1"/>
      <c r="X39" s="1"/>
      <c r="Y39" s="1"/>
    </row>
    <row r="40" spans="1:25" ht="15" customHeight="1">
      <c r="A40" s="113" t="s">
        <v>50</v>
      </c>
      <c r="B40" s="11"/>
      <c r="C40" s="11"/>
      <c r="D40" s="11"/>
      <c r="E40" s="13"/>
      <c r="F40" s="13">
        <v>3</v>
      </c>
      <c r="G40" s="13">
        <v>2</v>
      </c>
      <c r="H40" s="13">
        <v>2</v>
      </c>
      <c r="I40" s="13">
        <v>6</v>
      </c>
      <c r="J40" s="13">
        <v>1</v>
      </c>
      <c r="K40" s="13"/>
      <c r="L40" s="13"/>
      <c r="M40" s="13">
        <v>1</v>
      </c>
      <c r="N40" s="13"/>
      <c r="O40" s="13"/>
      <c r="P40" s="13"/>
      <c r="Q40" s="11">
        <f t="shared" si="0"/>
        <v>115</v>
      </c>
      <c r="R40" s="16"/>
      <c r="S40" s="16">
        <f t="shared" si="2"/>
        <v>115</v>
      </c>
      <c r="T40" s="124">
        <f t="shared" si="1"/>
      </c>
      <c r="U40" s="121"/>
      <c r="V40" s="15">
        <f t="shared" si="3"/>
        <v>15</v>
      </c>
      <c r="W40" s="1"/>
      <c r="X40" s="1"/>
      <c r="Y40" s="1"/>
    </row>
    <row r="41" spans="1:25" ht="15" customHeight="1">
      <c r="A41" s="113" t="s">
        <v>77</v>
      </c>
      <c r="B41" s="11"/>
      <c r="C41" s="11"/>
      <c r="D41" s="11"/>
      <c r="E41" s="13"/>
      <c r="F41" s="13">
        <v>4</v>
      </c>
      <c r="G41" s="13">
        <v>6</v>
      </c>
      <c r="H41" s="13">
        <v>3</v>
      </c>
      <c r="I41" s="13"/>
      <c r="J41" s="13">
        <v>1</v>
      </c>
      <c r="K41" s="13">
        <v>1</v>
      </c>
      <c r="L41" s="13"/>
      <c r="M41" s="13"/>
      <c r="N41" s="13"/>
      <c r="O41" s="13"/>
      <c r="P41" s="13"/>
      <c r="Q41" s="11">
        <f t="shared" si="0"/>
        <v>129</v>
      </c>
      <c r="R41" s="16"/>
      <c r="S41" s="16">
        <f t="shared" si="2"/>
        <v>129</v>
      </c>
      <c r="T41" s="124" t="str">
        <f t="shared" si="1"/>
        <v>VT-II</v>
      </c>
      <c r="U41" s="121"/>
      <c r="V41" s="15">
        <f t="shared" si="3"/>
        <v>15</v>
      </c>
      <c r="W41" s="1"/>
      <c r="X41" s="1"/>
      <c r="Y41" s="1"/>
    </row>
    <row r="42" spans="1:25" ht="15" customHeight="1">
      <c r="A42" s="113" t="s">
        <v>120</v>
      </c>
      <c r="B42" s="11"/>
      <c r="C42" s="11"/>
      <c r="D42" s="11"/>
      <c r="E42" s="13"/>
      <c r="F42" s="13">
        <v>1</v>
      </c>
      <c r="G42" s="13"/>
      <c r="H42" s="13">
        <v>2</v>
      </c>
      <c r="I42" s="13">
        <v>2</v>
      </c>
      <c r="J42" s="13">
        <v>2</v>
      </c>
      <c r="K42" s="13">
        <v>1</v>
      </c>
      <c r="L42" s="13">
        <v>1</v>
      </c>
      <c r="M42" s="13">
        <v>1</v>
      </c>
      <c r="N42" s="13">
        <v>3</v>
      </c>
      <c r="O42" s="13"/>
      <c r="P42" s="13">
        <v>2</v>
      </c>
      <c r="Q42" s="11">
        <f t="shared" si="0"/>
        <v>70</v>
      </c>
      <c r="R42" s="16"/>
      <c r="S42" s="16">
        <f t="shared" si="2"/>
        <v>70</v>
      </c>
      <c r="T42" s="124">
        <f t="shared" si="1"/>
      </c>
      <c r="U42" s="121"/>
      <c r="V42" s="15">
        <f t="shared" si="3"/>
        <v>15</v>
      </c>
      <c r="W42" s="1"/>
      <c r="X42" s="1"/>
      <c r="Y42" s="1"/>
    </row>
    <row r="43" spans="1:25" ht="15" customHeight="1">
      <c r="A43" s="113" t="s">
        <v>123</v>
      </c>
      <c r="B43" s="11"/>
      <c r="C43" s="11"/>
      <c r="D43" s="11"/>
      <c r="E43" s="13"/>
      <c r="F43" s="13">
        <v>1</v>
      </c>
      <c r="G43" s="13">
        <v>1</v>
      </c>
      <c r="H43" s="13">
        <v>2</v>
      </c>
      <c r="I43" s="13">
        <v>4</v>
      </c>
      <c r="J43" s="13">
        <v>1</v>
      </c>
      <c r="K43" s="13">
        <v>2</v>
      </c>
      <c r="L43" s="13"/>
      <c r="M43" s="13">
        <v>1</v>
      </c>
      <c r="N43" s="13">
        <v>1</v>
      </c>
      <c r="O43" s="13">
        <v>1</v>
      </c>
      <c r="P43" s="13">
        <v>1</v>
      </c>
      <c r="Q43" s="11">
        <f t="shared" si="0"/>
        <v>85</v>
      </c>
      <c r="R43" s="16"/>
      <c r="S43" s="16">
        <f t="shared" si="2"/>
        <v>85</v>
      </c>
      <c r="T43" s="124">
        <f t="shared" si="1"/>
      </c>
      <c r="U43" s="121"/>
      <c r="V43" s="15">
        <f t="shared" si="3"/>
        <v>15</v>
      </c>
      <c r="W43" s="1"/>
      <c r="X43" s="1"/>
      <c r="Y43" s="1"/>
    </row>
    <row r="44" spans="1:25" ht="15" customHeight="1">
      <c r="A44" s="113" t="s">
        <v>136</v>
      </c>
      <c r="B44" s="11"/>
      <c r="C44" s="11"/>
      <c r="D44" s="11"/>
      <c r="E44" s="13"/>
      <c r="F44" s="13">
        <v>6</v>
      </c>
      <c r="G44" s="13">
        <v>5</v>
      </c>
      <c r="H44" s="13">
        <v>4</v>
      </c>
      <c r="I44" s="13"/>
      <c r="J44" s="13"/>
      <c r="K44" s="13"/>
      <c r="L44" s="13"/>
      <c r="M44" s="13"/>
      <c r="N44" s="13"/>
      <c r="O44" s="13"/>
      <c r="P44" s="13"/>
      <c r="Q44" s="11">
        <f t="shared" si="0"/>
        <v>137</v>
      </c>
      <c r="R44" s="16"/>
      <c r="S44" s="16">
        <f t="shared" si="2"/>
        <v>137</v>
      </c>
      <c r="T44" s="124" t="str">
        <f t="shared" si="1"/>
        <v>VT-M</v>
      </c>
      <c r="U44" s="121"/>
      <c r="V44" s="15">
        <f t="shared" si="3"/>
        <v>15</v>
      </c>
      <c r="W44" s="1"/>
      <c r="X44" s="1"/>
      <c r="Y44" s="1"/>
    </row>
    <row r="45" spans="1:25" ht="15" customHeight="1">
      <c r="A45" s="113" t="s">
        <v>134</v>
      </c>
      <c r="B45" s="11"/>
      <c r="C45" s="11"/>
      <c r="D45" s="11"/>
      <c r="E45" s="13"/>
      <c r="F45" s="13">
        <v>6</v>
      </c>
      <c r="G45" s="13">
        <v>4</v>
      </c>
      <c r="H45" s="13">
        <v>4</v>
      </c>
      <c r="I45" s="13"/>
      <c r="J45" s="13">
        <v>1</v>
      </c>
      <c r="K45" s="13"/>
      <c r="L45" s="13"/>
      <c r="M45" s="13"/>
      <c r="N45" s="13"/>
      <c r="O45" s="13"/>
      <c r="P45" s="13"/>
      <c r="Q45" s="11">
        <f t="shared" si="0"/>
        <v>134</v>
      </c>
      <c r="R45" s="16"/>
      <c r="S45" s="16">
        <f t="shared" si="2"/>
        <v>134</v>
      </c>
      <c r="T45" s="124" t="str">
        <f t="shared" si="1"/>
        <v>VT-I</v>
      </c>
      <c r="U45" s="121"/>
      <c r="V45" s="15">
        <f t="shared" si="3"/>
        <v>15</v>
      </c>
      <c r="W45" s="1"/>
      <c r="X45" s="1"/>
      <c r="Y45" s="1"/>
    </row>
    <row r="46" spans="1:25" ht="15" customHeight="1">
      <c r="A46" s="113" t="s">
        <v>119</v>
      </c>
      <c r="B46" s="11"/>
      <c r="C46" s="11"/>
      <c r="D46" s="11"/>
      <c r="E46" s="13"/>
      <c r="F46" s="13">
        <v>9</v>
      </c>
      <c r="G46" s="13">
        <v>4</v>
      </c>
      <c r="H46" s="13">
        <v>1</v>
      </c>
      <c r="I46" s="13">
        <v>1</v>
      </c>
      <c r="J46" s="13"/>
      <c r="K46" s="13"/>
      <c r="L46" s="13"/>
      <c r="M46" s="13"/>
      <c r="N46" s="13"/>
      <c r="O46" s="13"/>
      <c r="P46" s="13"/>
      <c r="Q46" s="11">
        <f t="shared" si="0"/>
        <v>141</v>
      </c>
      <c r="R46" s="16"/>
      <c r="S46" s="16">
        <f t="shared" si="2"/>
        <v>141</v>
      </c>
      <c r="T46" s="124" t="str">
        <f t="shared" si="1"/>
        <v>VT-M</v>
      </c>
      <c r="U46" s="121"/>
      <c r="V46" s="15">
        <f t="shared" si="3"/>
        <v>15</v>
      </c>
      <c r="W46" s="1"/>
      <c r="X46" s="1"/>
      <c r="Y46" s="1"/>
    </row>
    <row r="47" spans="1:25" ht="15" customHeight="1">
      <c r="A47" s="113" t="s">
        <v>126</v>
      </c>
      <c r="B47" s="11"/>
      <c r="C47" s="11"/>
      <c r="D47" s="11"/>
      <c r="E47" s="13"/>
      <c r="F47" s="13"/>
      <c r="G47" s="13">
        <v>2</v>
      </c>
      <c r="H47" s="13">
        <v>4</v>
      </c>
      <c r="I47" s="13">
        <v>5</v>
      </c>
      <c r="J47" s="13">
        <v>1</v>
      </c>
      <c r="K47" s="13">
        <v>3</v>
      </c>
      <c r="L47" s="13"/>
      <c r="M47" s="13"/>
      <c r="N47" s="13"/>
      <c r="O47" s="13"/>
      <c r="P47" s="13"/>
      <c r="Q47" s="11">
        <f t="shared" si="0"/>
        <v>106</v>
      </c>
      <c r="R47" s="16"/>
      <c r="S47" s="16">
        <f t="shared" si="2"/>
        <v>106</v>
      </c>
      <c r="T47" s="124">
        <f t="shared" si="1"/>
      </c>
      <c r="U47" s="121"/>
      <c r="V47" s="15">
        <f t="shared" si="3"/>
        <v>15</v>
      </c>
      <c r="W47" s="1"/>
      <c r="X47" s="1"/>
      <c r="Y47" s="1"/>
    </row>
    <row r="48" spans="1:25" ht="15" customHeight="1">
      <c r="A48" s="113" t="s">
        <v>172</v>
      </c>
      <c r="B48" s="11"/>
      <c r="C48" s="11"/>
      <c r="D48" s="11"/>
      <c r="E48" s="13"/>
      <c r="F48" s="13">
        <v>6</v>
      </c>
      <c r="G48" s="13">
        <v>6</v>
      </c>
      <c r="H48" s="13">
        <v>3</v>
      </c>
      <c r="I48" s="13"/>
      <c r="J48" s="13"/>
      <c r="K48" s="13"/>
      <c r="L48" s="13"/>
      <c r="M48" s="13"/>
      <c r="N48" s="13"/>
      <c r="O48" s="13"/>
      <c r="P48" s="13"/>
      <c r="Q48" s="11">
        <f t="shared" si="0"/>
        <v>138</v>
      </c>
      <c r="R48" s="16"/>
      <c r="S48" s="16">
        <f t="shared" si="2"/>
        <v>138</v>
      </c>
      <c r="T48" s="124" t="str">
        <f t="shared" si="1"/>
        <v>VT-M</v>
      </c>
      <c r="U48" s="121"/>
      <c r="V48" s="15">
        <f t="shared" si="3"/>
        <v>15</v>
      </c>
      <c r="W48" s="1"/>
      <c r="X48" s="1"/>
      <c r="Y48" s="1"/>
    </row>
  </sheetData>
  <sheetProtection/>
  <mergeCells count="4">
    <mergeCell ref="Y6:Z6"/>
    <mergeCell ref="Y13:Z13"/>
    <mergeCell ref="B5:P5"/>
    <mergeCell ref="Y5:Z5"/>
  </mergeCells>
  <printOptions/>
  <pageMargins left="0.5511811023622047" right="0.31496062992125984" top="0.03937007874015748" bottom="0.03937007874015748" header="0.15748031496062992" footer="0.1574803149606299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pane ySplit="6" topLeftCell="A16" activePane="bottomLeft" state="frozen"/>
      <selection pane="topLeft" activeCell="A1" sqref="A1"/>
      <selection pane="bottomLeft" activeCell="A49" sqref="A49:IV66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1" width="3.875" style="0" customWidth="1"/>
    <col min="12" max="12" width="3.875" style="3" hidden="1" customWidth="1"/>
    <col min="13" max="15" width="3.875" style="0" hidden="1" customWidth="1"/>
    <col min="16" max="16" width="3.875" style="0" customWidth="1"/>
    <col min="17" max="20" width="3.875" style="0" hidden="1" customWidth="1"/>
    <col min="21" max="31" width="3.875" style="0" customWidth="1"/>
    <col min="32" max="32" width="8.625" style="0" hidden="1" customWidth="1"/>
    <col min="33" max="35" width="8.625" style="0" customWidth="1"/>
    <col min="36" max="36" width="9.625" style="0" bestFit="1" customWidth="1"/>
    <col min="37" max="37" width="3.00390625" style="0" bestFit="1" customWidth="1"/>
    <col min="38" max="40" width="8.625" style="0" customWidth="1"/>
  </cols>
  <sheetData>
    <row r="1" spans="1:39" ht="15" customHeight="1">
      <c r="A1" s="140" t="str">
        <f>DRUŽSTVA!C7</f>
        <v>Mířená střelba na rychlost z velkorážové pistole nebo revolveru</v>
      </c>
      <c r="B1" s="1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2"/>
      <c r="AJ1" s="5"/>
      <c r="AK1" s="1"/>
      <c r="AL1" s="1"/>
      <c r="AM1" s="1"/>
    </row>
    <row r="2" spans="1:39" ht="15" customHeight="1">
      <c r="A2" s="1" t="s">
        <v>139</v>
      </c>
      <c r="B2" s="1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2"/>
      <c r="AJ2" s="5"/>
      <c r="AK2" s="1"/>
      <c r="AL2" s="1"/>
      <c r="AM2" s="1"/>
    </row>
    <row r="3" spans="1:39" ht="15" customHeight="1">
      <c r="A3" s="1" t="s">
        <v>90</v>
      </c>
      <c r="B3" s="11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2"/>
      <c r="AJ3" s="5"/>
      <c r="AK3" s="1"/>
      <c r="AL3" s="1"/>
      <c r="AM3" s="1"/>
    </row>
    <row r="4" spans="1:39" ht="15" customHeight="1">
      <c r="A4" s="1" t="s">
        <v>91</v>
      </c>
      <c r="B4" s="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"/>
      <c r="AG4" s="1"/>
      <c r="AH4" s="1"/>
      <c r="AI4" s="2"/>
      <c r="AJ4" s="1"/>
      <c r="AK4" s="1"/>
      <c r="AL4" s="1"/>
      <c r="AM4" s="1"/>
    </row>
    <row r="5" spans="1:40" ht="15" customHeight="1" thickBot="1">
      <c r="A5" s="1"/>
      <c r="B5" s="243" t="s">
        <v>95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43" t="s">
        <v>140</v>
      </c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5"/>
      <c r="AF5" s="116"/>
      <c r="AG5" s="117"/>
      <c r="AH5" s="117"/>
      <c r="AI5" s="2"/>
      <c r="AJ5" s="2" t="s">
        <v>28</v>
      </c>
      <c r="AK5" s="1"/>
      <c r="AL5" s="1"/>
      <c r="AM5" s="126"/>
      <c r="AN5" s="126"/>
    </row>
    <row r="6" spans="1:40" ht="15" customHeight="1" thickBot="1">
      <c r="A6" s="85" t="s">
        <v>57</v>
      </c>
      <c r="B6" s="18" t="s">
        <v>72</v>
      </c>
      <c r="C6" s="19" t="s">
        <v>73</v>
      </c>
      <c r="D6" s="19" t="s">
        <v>74</v>
      </c>
      <c r="E6" s="19" t="s">
        <v>81</v>
      </c>
      <c r="F6" s="19">
        <v>10</v>
      </c>
      <c r="G6" s="19">
        <v>9</v>
      </c>
      <c r="H6" s="19">
        <v>8</v>
      </c>
      <c r="I6" s="19">
        <v>7</v>
      </c>
      <c r="J6" s="19">
        <v>6</v>
      </c>
      <c r="K6" s="19">
        <v>5</v>
      </c>
      <c r="L6" s="19">
        <v>4</v>
      </c>
      <c r="M6" s="19">
        <v>3</v>
      </c>
      <c r="N6" s="19">
        <v>2</v>
      </c>
      <c r="O6" s="19">
        <v>1</v>
      </c>
      <c r="P6" s="26">
        <v>0</v>
      </c>
      <c r="Q6" s="18" t="s">
        <v>72</v>
      </c>
      <c r="R6" s="19" t="s">
        <v>73</v>
      </c>
      <c r="S6" s="19" t="s">
        <v>74</v>
      </c>
      <c r="T6" s="19" t="s">
        <v>81</v>
      </c>
      <c r="U6" s="19">
        <v>10</v>
      </c>
      <c r="V6" s="19">
        <v>9</v>
      </c>
      <c r="W6" s="19">
        <v>8</v>
      </c>
      <c r="X6" s="19">
        <v>7</v>
      </c>
      <c r="Y6" s="19">
        <v>6</v>
      </c>
      <c r="Z6" s="19">
        <v>5</v>
      </c>
      <c r="AA6" s="19">
        <v>4</v>
      </c>
      <c r="AB6" s="19">
        <v>3</v>
      </c>
      <c r="AC6" s="19">
        <v>2</v>
      </c>
      <c r="AD6" s="19">
        <v>1</v>
      </c>
      <c r="AE6" s="26">
        <v>0</v>
      </c>
      <c r="AF6" s="19" t="s">
        <v>29</v>
      </c>
      <c r="AG6" s="9" t="s">
        <v>1</v>
      </c>
      <c r="AH6" s="10" t="s">
        <v>82</v>
      </c>
      <c r="AI6" s="36"/>
      <c r="AJ6" s="15" t="s">
        <v>26</v>
      </c>
      <c r="AK6" s="79">
        <v>10</v>
      </c>
      <c r="AL6" s="1"/>
      <c r="AM6" s="126"/>
      <c r="AN6" s="126"/>
    </row>
    <row r="7" spans="1:40" ht="15" customHeight="1">
      <c r="A7" s="113" t="s">
        <v>70</v>
      </c>
      <c r="B7" s="20"/>
      <c r="C7" s="20"/>
      <c r="D7" s="20"/>
      <c r="E7" s="20"/>
      <c r="F7" s="20"/>
      <c r="G7" s="20">
        <v>1</v>
      </c>
      <c r="H7" s="20">
        <v>1</v>
      </c>
      <c r="I7" s="20">
        <v>2</v>
      </c>
      <c r="J7" s="20">
        <v>2</v>
      </c>
      <c r="K7" s="20"/>
      <c r="L7" s="20"/>
      <c r="M7" s="20"/>
      <c r="N7" s="20"/>
      <c r="O7" s="20"/>
      <c r="P7" s="20"/>
      <c r="Q7" s="178"/>
      <c r="R7" s="178"/>
      <c r="S7" s="178"/>
      <c r="T7" s="178"/>
      <c r="U7" s="178"/>
      <c r="V7" s="178"/>
      <c r="W7" s="178">
        <v>1</v>
      </c>
      <c r="X7" s="178"/>
      <c r="Y7" s="178">
        <v>1</v>
      </c>
      <c r="Z7" s="178">
        <v>1</v>
      </c>
      <c r="AA7" s="178">
        <v>1</v>
      </c>
      <c r="AB7" s="178"/>
      <c r="AC7" s="178">
        <v>2</v>
      </c>
      <c r="AD7" s="178"/>
      <c r="AE7" s="178"/>
      <c r="AF7" s="20">
        <f>B7*$AN$14+C7*$AN$15+D7*$AN$16+E7*$AN$17+F7*10+G7*9+H7*8+I7*7+J7*6+K7*5+L7*4+M7*3+N7*2+O7+Q7*$AN$14+R7*$AN$15+S7*$AN$16+T7*$AN$17+U7*10+V7*9+W7*8+X7*7+Y7*6+Z7*5+AA7*4+AB7*3+AC7*2+AD7</f>
        <v>70</v>
      </c>
      <c r="AG7" s="119">
        <v>18.26</v>
      </c>
      <c r="AH7" s="127">
        <f>IF(AF7-AG7&lt;0,0,AF7-AG7)</f>
        <v>51.739999999999995</v>
      </c>
      <c r="AI7" s="121"/>
      <c r="AJ7" s="15">
        <f aca="true" t="shared" si="0" ref="AJ7:AJ48">SUM(B7:P7)</f>
        <v>6</v>
      </c>
      <c r="AK7" s="1"/>
      <c r="AL7" s="1"/>
      <c r="AM7" s="118"/>
      <c r="AN7" s="118"/>
    </row>
    <row r="8" spans="1:40" ht="15" customHeight="1">
      <c r="A8" s="113" t="s">
        <v>42</v>
      </c>
      <c r="B8" s="63"/>
      <c r="C8" s="63"/>
      <c r="D8" s="63"/>
      <c r="E8" s="63"/>
      <c r="F8" s="63"/>
      <c r="G8" s="63">
        <v>1</v>
      </c>
      <c r="H8" s="63">
        <v>2</v>
      </c>
      <c r="I8" s="63">
        <v>3</v>
      </c>
      <c r="J8" s="63"/>
      <c r="K8" s="63"/>
      <c r="L8" s="63"/>
      <c r="M8" s="63"/>
      <c r="N8" s="63"/>
      <c r="O8" s="63"/>
      <c r="P8" s="63"/>
      <c r="Q8" s="11"/>
      <c r="R8" s="11"/>
      <c r="S8" s="11"/>
      <c r="T8" s="11"/>
      <c r="U8" s="11"/>
      <c r="V8" s="11">
        <v>1</v>
      </c>
      <c r="W8" s="11">
        <v>1</v>
      </c>
      <c r="X8" s="11"/>
      <c r="Y8" s="11">
        <v>1</v>
      </c>
      <c r="Z8" s="11">
        <v>1</v>
      </c>
      <c r="AA8" s="11"/>
      <c r="AB8" s="11">
        <v>1</v>
      </c>
      <c r="AC8" s="11"/>
      <c r="AD8" s="11"/>
      <c r="AE8" s="11">
        <v>1</v>
      </c>
      <c r="AF8" s="63">
        <f aca="true" t="shared" si="1" ref="AF8:AF48">B8*$AN$14+C8*$AN$15+D8*$AN$16+E8*$AN$17+F8*10+G8*9+H8*8+I8*7+J8*6+K8*5+L8*4+M8*3+N8*2+O8+Q8*$AN$14+R8*$AN$15+S8*$AN$16+T8*$AN$17+U8*10+V8*9+W8*8+X8*7+Y8*6+Z8*5+AA8*4+AB8*3+AC8*2+AD8</f>
        <v>77</v>
      </c>
      <c r="AG8" s="119">
        <v>24.86</v>
      </c>
      <c r="AH8" s="128">
        <f aca="true" t="shared" si="2" ref="AH8:AH48">IF(AF8-AG8&lt;0,0,AF8-AG8)</f>
        <v>52.14</v>
      </c>
      <c r="AI8" s="121"/>
      <c r="AJ8" s="15">
        <f t="shared" si="0"/>
        <v>6</v>
      </c>
      <c r="AK8" s="1"/>
      <c r="AL8" s="1"/>
      <c r="AM8" s="118"/>
      <c r="AN8" s="118"/>
    </row>
    <row r="9" spans="1:40" ht="15" customHeight="1">
      <c r="A9" s="113" t="s">
        <v>146</v>
      </c>
      <c r="B9" s="11"/>
      <c r="C9" s="11"/>
      <c r="D9" s="11"/>
      <c r="E9" s="11"/>
      <c r="F9" s="11"/>
      <c r="G9" s="11"/>
      <c r="H9" s="11">
        <v>2</v>
      </c>
      <c r="I9" s="11">
        <v>2</v>
      </c>
      <c r="J9" s="11"/>
      <c r="K9" s="11"/>
      <c r="L9" s="11"/>
      <c r="M9" s="11"/>
      <c r="N9" s="11"/>
      <c r="O9" s="11"/>
      <c r="P9" s="11">
        <v>2</v>
      </c>
      <c r="Q9" s="11"/>
      <c r="R9" s="11"/>
      <c r="S9" s="11"/>
      <c r="T9" s="11"/>
      <c r="U9" s="11"/>
      <c r="V9" s="11"/>
      <c r="W9" s="11">
        <v>1</v>
      </c>
      <c r="X9" s="11">
        <v>1</v>
      </c>
      <c r="Y9" s="11">
        <v>1</v>
      </c>
      <c r="Z9" s="11">
        <v>1</v>
      </c>
      <c r="AA9" s="11"/>
      <c r="AB9" s="11"/>
      <c r="AC9" s="11">
        <v>1</v>
      </c>
      <c r="AD9" s="11"/>
      <c r="AE9" s="11">
        <v>1</v>
      </c>
      <c r="AF9" s="11">
        <f t="shared" si="1"/>
        <v>58</v>
      </c>
      <c r="AG9" s="16">
        <v>25.17</v>
      </c>
      <c r="AH9" s="129">
        <f t="shared" si="2"/>
        <v>32.83</v>
      </c>
      <c r="AI9" s="121"/>
      <c r="AJ9" s="15">
        <f t="shared" si="0"/>
        <v>6</v>
      </c>
      <c r="AK9" s="1"/>
      <c r="AL9" s="1"/>
      <c r="AM9" s="118"/>
      <c r="AN9" s="130"/>
    </row>
    <row r="10" spans="1:40" ht="15" customHeight="1">
      <c r="A10" s="113" t="s">
        <v>129</v>
      </c>
      <c r="B10" s="11"/>
      <c r="C10" s="11"/>
      <c r="D10" s="11"/>
      <c r="E10" s="13"/>
      <c r="F10" s="13">
        <v>2</v>
      </c>
      <c r="G10" s="13">
        <v>3</v>
      </c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2</v>
      </c>
      <c r="V10" s="13"/>
      <c r="W10" s="13">
        <v>1</v>
      </c>
      <c r="X10" s="13">
        <v>2</v>
      </c>
      <c r="Y10" s="13">
        <v>1</v>
      </c>
      <c r="Z10" s="13"/>
      <c r="AA10" s="13"/>
      <c r="AB10" s="13"/>
      <c r="AC10" s="13"/>
      <c r="AD10" s="13"/>
      <c r="AE10" s="13"/>
      <c r="AF10" s="11">
        <f t="shared" si="1"/>
        <v>103</v>
      </c>
      <c r="AG10" s="16">
        <v>20</v>
      </c>
      <c r="AH10" s="129">
        <f t="shared" si="2"/>
        <v>83</v>
      </c>
      <c r="AI10" s="121"/>
      <c r="AJ10" s="15">
        <f t="shared" si="0"/>
        <v>6</v>
      </c>
      <c r="AK10" s="1"/>
      <c r="AL10" s="1"/>
      <c r="AM10" s="118"/>
      <c r="AN10" s="130"/>
    </row>
    <row r="11" spans="1:39" ht="15" customHeight="1">
      <c r="A11" s="113" t="s">
        <v>148</v>
      </c>
      <c r="B11" s="11"/>
      <c r="C11" s="11"/>
      <c r="D11" s="11"/>
      <c r="E11" s="13"/>
      <c r="F11" s="13">
        <v>3</v>
      </c>
      <c r="G11" s="13">
        <v>2</v>
      </c>
      <c r="H11" s="13"/>
      <c r="I11" s="13">
        <v>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v>1</v>
      </c>
      <c r="V11" s="13">
        <v>1</v>
      </c>
      <c r="W11" s="13">
        <v>2</v>
      </c>
      <c r="X11" s="13"/>
      <c r="Y11" s="13">
        <v>2</v>
      </c>
      <c r="Z11" s="13"/>
      <c r="AA11" s="13"/>
      <c r="AB11" s="13"/>
      <c r="AC11" s="13"/>
      <c r="AD11" s="13"/>
      <c r="AE11" s="13"/>
      <c r="AF11" s="11">
        <f t="shared" si="1"/>
        <v>102</v>
      </c>
      <c r="AG11" s="16">
        <v>24.31</v>
      </c>
      <c r="AH11" s="129">
        <f t="shared" si="2"/>
        <v>77.69</v>
      </c>
      <c r="AI11" s="121"/>
      <c r="AJ11" s="15">
        <f t="shared" si="0"/>
        <v>6</v>
      </c>
      <c r="AK11" s="1"/>
      <c r="AL11" s="1"/>
      <c r="AM11" s="1"/>
    </row>
    <row r="12" spans="1:39" ht="15" customHeight="1">
      <c r="A12" s="113" t="s">
        <v>131</v>
      </c>
      <c r="B12" s="13"/>
      <c r="C12" s="13"/>
      <c r="D12" s="13"/>
      <c r="E12" s="13"/>
      <c r="F12" s="13">
        <v>1</v>
      </c>
      <c r="G12" s="13">
        <v>4</v>
      </c>
      <c r="H12" s="13">
        <v>1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>
        <v>2</v>
      </c>
      <c r="X12" s="13">
        <v>3</v>
      </c>
      <c r="Y12" s="13"/>
      <c r="Z12" s="13">
        <v>1</v>
      </c>
      <c r="AA12" s="13"/>
      <c r="AB12" s="13"/>
      <c r="AC12" s="13"/>
      <c r="AD12" s="13"/>
      <c r="AE12" s="13"/>
      <c r="AF12" s="11">
        <f t="shared" si="1"/>
        <v>96</v>
      </c>
      <c r="AG12" s="16">
        <v>22.37</v>
      </c>
      <c r="AH12" s="129">
        <f t="shared" si="2"/>
        <v>73.63</v>
      </c>
      <c r="AI12" s="121"/>
      <c r="AJ12" s="15">
        <f t="shared" si="0"/>
        <v>6</v>
      </c>
      <c r="AK12" s="1"/>
      <c r="AL12" s="1"/>
      <c r="AM12" s="1"/>
    </row>
    <row r="13" spans="1:40" ht="15" customHeight="1">
      <c r="A13" s="113" t="s">
        <v>60</v>
      </c>
      <c r="B13" s="11"/>
      <c r="C13" s="11"/>
      <c r="D13" s="11"/>
      <c r="E13" s="13"/>
      <c r="F13" s="13"/>
      <c r="G13" s="13">
        <v>4</v>
      </c>
      <c r="H13" s="13">
        <v>1</v>
      </c>
      <c r="I13" s="13"/>
      <c r="J13" s="13">
        <v>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>
        <v>1</v>
      </c>
      <c r="X13" s="13">
        <v>2</v>
      </c>
      <c r="Y13" s="13">
        <v>2</v>
      </c>
      <c r="Z13" s="13">
        <v>1</v>
      </c>
      <c r="AA13" s="13"/>
      <c r="AB13" s="13"/>
      <c r="AC13" s="13"/>
      <c r="AD13" s="13"/>
      <c r="AE13" s="13"/>
      <c r="AF13" s="11">
        <f t="shared" si="1"/>
        <v>89</v>
      </c>
      <c r="AG13" s="16">
        <v>20.53</v>
      </c>
      <c r="AH13" s="129">
        <f t="shared" si="2"/>
        <v>68.47</v>
      </c>
      <c r="AI13" s="121"/>
      <c r="AJ13" s="15">
        <f t="shared" si="0"/>
        <v>6</v>
      </c>
      <c r="AK13" s="1"/>
      <c r="AL13" s="1"/>
      <c r="AM13" s="242" t="s">
        <v>89</v>
      </c>
      <c r="AN13" s="242"/>
    </row>
    <row r="14" spans="1:40" ht="15" customHeight="1">
      <c r="A14" s="113" t="s">
        <v>150</v>
      </c>
      <c r="B14" s="11"/>
      <c r="C14" s="11"/>
      <c r="D14" s="11"/>
      <c r="E14" s="11"/>
      <c r="F14" s="11"/>
      <c r="G14" s="11">
        <v>3</v>
      </c>
      <c r="H14" s="11">
        <v>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4</v>
      </c>
      <c r="X14" s="11"/>
      <c r="Y14" s="11">
        <v>1</v>
      </c>
      <c r="Z14" s="11"/>
      <c r="AA14" s="11">
        <v>1</v>
      </c>
      <c r="AB14" s="11"/>
      <c r="AC14" s="11"/>
      <c r="AD14" s="11"/>
      <c r="AE14" s="11"/>
      <c r="AF14" s="11">
        <f t="shared" si="1"/>
        <v>93</v>
      </c>
      <c r="AG14" s="16">
        <v>23.27</v>
      </c>
      <c r="AH14" s="129">
        <f t="shared" si="2"/>
        <v>69.73</v>
      </c>
      <c r="AI14" s="121"/>
      <c r="AJ14" s="15">
        <f t="shared" si="0"/>
        <v>6</v>
      </c>
      <c r="AK14" s="1"/>
      <c r="AL14" s="1"/>
      <c r="AM14" s="122" t="s">
        <v>72</v>
      </c>
      <c r="AN14" s="125">
        <v>12</v>
      </c>
    </row>
    <row r="15" spans="1:40" ht="15" customHeight="1">
      <c r="A15" s="113" t="s">
        <v>124</v>
      </c>
      <c r="B15" s="11"/>
      <c r="C15" s="11"/>
      <c r="D15" s="11"/>
      <c r="E15" s="11"/>
      <c r="F15" s="11">
        <v>2</v>
      </c>
      <c r="G15" s="11">
        <v>2</v>
      </c>
      <c r="H15" s="11">
        <v>1</v>
      </c>
      <c r="I15" s="11"/>
      <c r="J15" s="11"/>
      <c r="K15" s="11"/>
      <c r="L15" s="11"/>
      <c r="M15" s="11"/>
      <c r="N15" s="11"/>
      <c r="O15" s="11"/>
      <c r="P15" s="11">
        <v>1</v>
      </c>
      <c r="Q15" s="11"/>
      <c r="R15" s="11"/>
      <c r="S15" s="11"/>
      <c r="T15" s="11"/>
      <c r="U15" s="11"/>
      <c r="V15" s="11">
        <v>1</v>
      </c>
      <c r="W15" s="11">
        <v>3</v>
      </c>
      <c r="X15" s="11">
        <v>1</v>
      </c>
      <c r="Y15" s="11">
        <v>1</v>
      </c>
      <c r="Z15" s="11"/>
      <c r="AA15" s="11"/>
      <c r="AB15" s="11"/>
      <c r="AC15" s="11"/>
      <c r="AD15" s="11"/>
      <c r="AE15" s="11"/>
      <c r="AF15" s="11">
        <f t="shared" si="1"/>
        <v>92</v>
      </c>
      <c r="AG15" s="16">
        <v>17.75</v>
      </c>
      <c r="AH15" s="129">
        <f t="shared" si="2"/>
        <v>74.25</v>
      </c>
      <c r="AI15" s="121"/>
      <c r="AJ15" s="15">
        <f t="shared" si="0"/>
        <v>6</v>
      </c>
      <c r="AK15" s="1"/>
      <c r="AL15" s="1"/>
      <c r="AM15" s="122" t="s">
        <v>73</v>
      </c>
      <c r="AN15" s="125">
        <v>10</v>
      </c>
    </row>
    <row r="16" spans="1:40" ht="15" customHeight="1">
      <c r="A16" s="113" t="s">
        <v>156</v>
      </c>
      <c r="B16" s="11"/>
      <c r="C16" s="11"/>
      <c r="D16" s="11"/>
      <c r="E16" s="11"/>
      <c r="F16" s="11">
        <v>2</v>
      </c>
      <c r="G16" s="11"/>
      <c r="H16" s="11">
        <v>2</v>
      </c>
      <c r="I16" s="11">
        <v>2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>
        <v>2</v>
      </c>
      <c r="V16" s="11"/>
      <c r="W16" s="11">
        <v>2</v>
      </c>
      <c r="X16" s="11">
        <v>1</v>
      </c>
      <c r="Y16" s="11"/>
      <c r="Z16" s="11">
        <v>1</v>
      </c>
      <c r="AA16" s="11"/>
      <c r="AB16" s="11"/>
      <c r="AC16" s="11"/>
      <c r="AD16" s="11"/>
      <c r="AE16" s="11"/>
      <c r="AF16" s="11">
        <f t="shared" si="1"/>
        <v>98</v>
      </c>
      <c r="AG16" s="16">
        <v>18.74</v>
      </c>
      <c r="AH16" s="129">
        <f t="shared" si="2"/>
        <v>79.26</v>
      </c>
      <c r="AI16" s="121"/>
      <c r="AJ16" s="15">
        <f t="shared" si="0"/>
        <v>6</v>
      </c>
      <c r="AK16" s="1"/>
      <c r="AL16" s="1"/>
      <c r="AM16" s="122" t="s">
        <v>74</v>
      </c>
      <c r="AN16" s="125">
        <v>8</v>
      </c>
    </row>
    <row r="17" spans="1:40" ht="15" customHeight="1">
      <c r="A17" s="113" t="s">
        <v>118</v>
      </c>
      <c r="B17" s="11"/>
      <c r="C17" s="11"/>
      <c r="D17" s="11"/>
      <c r="E17" s="11"/>
      <c r="F17" s="11">
        <v>1</v>
      </c>
      <c r="G17" s="11">
        <v>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v>1</v>
      </c>
      <c r="V17" s="11">
        <v>3</v>
      </c>
      <c r="W17" s="11"/>
      <c r="X17" s="11">
        <v>1</v>
      </c>
      <c r="Y17" s="11">
        <v>1</v>
      </c>
      <c r="Z17" s="11"/>
      <c r="AA17" s="11"/>
      <c r="AB17" s="11"/>
      <c r="AC17" s="11"/>
      <c r="AD17" s="11"/>
      <c r="AE17" s="11"/>
      <c r="AF17" s="11">
        <f t="shared" si="1"/>
        <v>105</v>
      </c>
      <c r="AG17" s="16">
        <v>17.98</v>
      </c>
      <c r="AH17" s="129">
        <f t="shared" si="2"/>
        <v>87.02</v>
      </c>
      <c r="AI17" s="121"/>
      <c r="AJ17" s="15">
        <f t="shared" si="0"/>
        <v>6</v>
      </c>
      <c r="AK17" s="1"/>
      <c r="AL17" s="1"/>
      <c r="AM17" s="122" t="s">
        <v>81</v>
      </c>
      <c r="AN17" s="125">
        <v>0</v>
      </c>
    </row>
    <row r="18" spans="1:39" ht="15" customHeight="1">
      <c r="A18" s="113" t="s">
        <v>173</v>
      </c>
      <c r="B18" s="11"/>
      <c r="C18" s="11"/>
      <c r="D18" s="11"/>
      <c r="E18" s="11"/>
      <c r="F18" s="11">
        <v>1</v>
      </c>
      <c r="G18" s="11">
        <v>1</v>
      </c>
      <c r="H18" s="11">
        <v>2</v>
      </c>
      <c r="I18" s="11">
        <v>1</v>
      </c>
      <c r="J18" s="11"/>
      <c r="K18" s="11">
        <v>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2</v>
      </c>
      <c r="W18" s="11">
        <v>1</v>
      </c>
      <c r="X18" s="11"/>
      <c r="Y18" s="11">
        <v>1</v>
      </c>
      <c r="Z18" s="11">
        <v>1</v>
      </c>
      <c r="AA18" s="11"/>
      <c r="AB18" s="11">
        <v>1</v>
      </c>
      <c r="AC18" s="11"/>
      <c r="AD18" s="11"/>
      <c r="AE18" s="11"/>
      <c r="AF18" s="11">
        <f t="shared" si="1"/>
        <v>87</v>
      </c>
      <c r="AG18" s="16">
        <v>16.21</v>
      </c>
      <c r="AH18" s="129">
        <f t="shared" si="2"/>
        <v>70.78999999999999</v>
      </c>
      <c r="AI18" s="121"/>
      <c r="AJ18" s="15">
        <f t="shared" si="0"/>
        <v>6</v>
      </c>
      <c r="AK18" s="1"/>
      <c r="AL18" s="1"/>
      <c r="AM18" s="1"/>
    </row>
    <row r="19" spans="1:39" ht="15" customHeight="1">
      <c r="A19" s="113" t="s">
        <v>37</v>
      </c>
      <c r="B19" s="11"/>
      <c r="C19" s="11"/>
      <c r="D19" s="11"/>
      <c r="E19" s="13"/>
      <c r="F19" s="13"/>
      <c r="G19" s="13"/>
      <c r="H19" s="13">
        <v>4</v>
      </c>
      <c r="I19" s="13">
        <v>1</v>
      </c>
      <c r="J19" s="13">
        <v>1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v>1</v>
      </c>
      <c r="V19" s="13">
        <v>1</v>
      </c>
      <c r="W19" s="13">
        <v>3</v>
      </c>
      <c r="X19" s="13">
        <v>1</v>
      </c>
      <c r="Y19" s="13"/>
      <c r="Z19" s="13"/>
      <c r="AA19" s="13"/>
      <c r="AB19" s="13"/>
      <c r="AC19" s="13"/>
      <c r="AD19" s="13"/>
      <c r="AE19" s="13"/>
      <c r="AF19" s="11">
        <f t="shared" si="1"/>
        <v>95</v>
      </c>
      <c r="AG19" s="16">
        <v>26.08</v>
      </c>
      <c r="AH19" s="129">
        <f t="shared" si="2"/>
        <v>68.92</v>
      </c>
      <c r="AI19" s="121"/>
      <c r="AJ19" s="15">
        <f t="shared" si="0"/>
        <v>6</v>
      </c>
      <c r="AK19" s="1"/>
      <c r="AL19" s="1"/>
      <c r="AM19" s="1"/>
    </row>
    <row r="20" spans="1:39" ht="15" customHeight="1">
      <c r="A20" s="113" t="s">
        <v>151</v>
      </c>
      <c r="B20" s="11"/>
      <c r="C20" s="11"/>
      <c r="D20" s="11"/>
      <c r="E20" s="13"/>
      <c r="F20" s="13"/>
      <c r="G20" s="13">
        <v>2</v>
      </c>
      <c r="H20" s="13">
        <v>3</v>
      </c>
      <c r="I20" s="13"/>
      <c r="J20" s="13"/>
      <c r="K20" s="13"/>
      <c r="L20" s="13"/>
      <c r="M20" s="13"/>
      <c r="N20" s="13"/>
      <c r="O20" s="13"/>
      <c r="P20" s="13">
        <v>1</v>
      </c>
      <c r="Q20" s="13"/>
      <c r="R20" s="13"/>
      <c r="S20" s="13"/>
      <c r="T20" s="13"/>
      <c r="U20" s="13"/>
      <c r="V20" s="13"/>
      <c r="W20" s="13"/>
      <c r="X20" s="13">
        <v>1</v>
      </c>
      <c r="Y20" s="13">
        <v>1</v>
      </c>
      <c r="Z20" s="13">
        <v>1</v>
      </c>
      <c r="AA20" s="13">
        <v>2</v>
      </c>
      <c r="AB20" s="13">
        <v>1</v>
      </c>
      <c r="AC20" s="13"/>
      <c r="AD20" s="13"/>
      <c r="AE20" s="13"/>
      <c r="AF20" s="11">
        <f t="shared" si="1"/>
        <v>71</v>
      </c>
      <c r="AG20" s="16">
        <v>24.94</v>
      </c>
      <c r="AH20" s="129">
        <f t="shared" si="2"/>
        <v>46.06</v>
      </c>
      <c r="AI20" s="121"/>
      <c r="AJ20" s="15">
        <f t="shared" si="0"/>
        <v>6</v>
      </c>
      <c r="AK20" s="1"/>
      <c r="AL20" s="1"/>
      <c r="AM20" s="1"/>
    </row>
    <row r="21" spans="1:39" ht="15" customHeight="1">
      <c r="A21" s="113" t="s">
        <v>112</v>
      </c>
      <c r="B21" s="11"/>
      <c r="C21" s="11"/>
      <c r="D21" s="11"/>
      <c r="E21" s="13"/>
      <c r="F21" s="13"/>
      <c r="G21" s="13">
        <v>1</v>
      </c>
      <c r="H21" s="13">
        <v>2</v>
      </c>
      <c r="I21" s="13">
        <v>1</v>
      </c>
      <c r="J21" s="13">
        <v>1</v>
      </c>
      <c r="K21" s="13"/>
      <c r="L21" s="13"/>
      <c r="M21" s="13"/>
      <c r="N21" s="13"/>
      <c r="O21" s="13"/>
      <c r="P21" s="13">
        <v>1</v>
      </c>
      <c r="Q21" s="13"/>
      <c r="R21" s="13"/>
      <c r="S21" s="13"/>
      <c r="T21" s="13"/>
      <c r="U21" s="13"/>
      <c r="V21" s="13"/>
      <c r="W21" s="13"/>
      <c r="X21" s="13">
        <v>2</v>
      </c>
      <c r="Y21" s="13"/>
      <c r="Z21" s="13">
        <v>2</v>
      </c>
      <c r="AA21" s="13">
        <v>1</v>
      </c>
      <c r="AB21" s="13"/>
      <c r="AC21" s="13"/>
      <c r="AD21" s="13"/>
      <c r="AE21" s="13">
        <v>1</v>
      </c>
      <c r="AF21" s="11">
        <f t="shared" si="1"/>
        <v>66</v>
      </c>
      <c r="AG21" s="16">
        <v>26.14</v>
      </c>
      <c r="AH21" s="129">
        <f t="shared" si="2"/>
        <v>39.86</v>
      </c>
      <c r="AI21" s="121"/>
      <c r="AJ21" s="15">
        <f t="shared" si="0"/>
        <v>6</v>
      </c>
      <c r="AK21" s="1"/>
      <c r="AL21" s="1"/>
      <c r="AM21" s="1"/>
    </row>
    <row r="22" spans="1:39" ht="15" customHeight="1">
      <c r="A22" s="113" t="s">
        <v>58</v>
      </c>
      <c r="B22" s="11"/>
      <c r="C22" s="11"/>
      <c r="D22" s="11"/>
      <c r="E22" s="13"/>
      <c r="F22" s="13">
        <v>2</v>
      </c>
      <c r="G22" s="13">
        <v>1</v>
      </c>
      <c r="H22" s="13">
        <v>2</v>
      </c>
      <c r="I22" s="13"/>
      <c r="J22" s="13"/>
      <c r="K22" s="13"/>
      <c r="L22" s="13"/>
      <c r="M22" s="13"/>
      <c r="N22" s="13"/>
      <c r="O22" s="13"/>
      <c r="P22" s="13">
        <v>1</v>
      </c>
      <c r="Q22" s="13"/>
      <c r="R22" s="13"/>
      <c r="S22" s="13"/>
      <c r="T22" s="13"/>
      <c r="U22" s="13">
        <v>1</v>
      </c>
      <c r="V22" s="13">
        <v>1</v>
      </c>
      <c r="W22" s="13">
        <v>1</v>
      </c>
      <c r="X22" s="13"/>
      <c r="Y22" s="13"/>
      <c r="Z22" s="13"/>
      <c r="AA22" s="13">
        <v>1</v>
      </c>
      <c r="AB22" s="13"/>
      <c r="AC22" s="13">
        <v>1</v>
      </c>
      <c r="AD22" s="13">
        <v>1</v>
      </c>
      <c r="AE22" s="13"/>
      <c r="AF22" s="11">
        <f t="shared" si="1"/>
        <v>79</v>
      </c>
      <c r="AG22" s="16">
        <v>18.14</v>
      </c>
      <c r="AH22" s="129">
        <f t="shared" si="2"/>
        <v>60.86</v>
      </c>
      <c r="AI22" s="121"/>
      <c r="AJ22" s="15">
        <f t="shared" si="0"/>
        <v>6</v>
      </c>
      <c r="AK22" s="1"/>
      <c r="AL22" s="1"/>
      <c r="AM22" s="1"/>
    </row>
    <row r="23" spans="1:39" ht="15" customHeight="1">
      <c r="A23" s="113" t="s">
        <v>153</v>
      </c>
      <c r="B23" s="11"/>
      <c r="C23" s="11"/>
      <c r="D23" s="11"/>
      <c r="E23" s="13"/>
      <c r="F23" s="13"/>
      <c r="G23" s="13">
        <v>2</v>
      </c>
      <c r="H23" s="13">
        <v>2</v>
      </c>
      <c r="I23" s="13">
        <v>1</v>
      </c>
      <c r="J23" s="13"/>
      <c r="K23" s="13"/>
      <c r="L23" s="13"/>
      <c r="M23" s="13"/>
      <c r="N23" s="13"/>
      <c r="O23" s="13"/>
      <c r="P23" s="13">
        <v>1</v>
      </c>
      <c r="Q23" s="13"/>
      <c r="R23" s="13"/>
      <c r="S23" s="13"/>
      <c r="T23" s="13"/>
      <c r="U23" s="13"/>
      <c r="V23" s="13">
        <v>2</v>
      </c>
      <c r="W23" s="13">
        <v>2</v>
      </c>
      <c r="X23" s="13">
        <v>2</v>
      </c>
      <c r="Y23" s="13"/>
      <c r="Z23" s="13"/>
      <c r="AA23" s="13"/>
      <c r="AB23" s="13"/>
      <c r="AC23" s="13"/>
      <c r="AD23" s="13"/>
      <c r="AE23" s="13"/>
      <c r="AF23" s="11">
        <f t="shared" si="1"/>
        <v>89</v>
      </c>
      <c r="AG23" s="16">
        <v>25.75</v>
      </c>
      <c r="AH23" s="129">
        <f t="shared" si="2"/>
        <v>63.25</v>
      </c>
      <c r="AI23" s="121"/>
      <c r="AJ23" s="15">
        <f t="shared" si="0"/>
        <v>6</v>
      </c>
      <c r="AK23" s="1"/>
      <c r="AL23" s="1"/>
      <c r="AM23" s="1"/>
    </row>
    <row r="24" spans="1:39" ht="15" customHeight="1">
      <c r="A24" s="113" t="s">
        <v>154</v>
      </c>
      <c r="B24" s="11"/>
      <c r="C24" s="11"/>
      <c r="D24" s="11"/>
      <c r="E24" s="13"/>
      <c r="F24" s="13"/>
      <c r="G24" s="13">
        <v>1</v>
      </c>
      <c r="H24" s="13">
        <v>3</v>
      </c>
      <c r="I24" s="13">
        <v>1</v>
      </c>
      <c r="J24" s="13"/>
      <c r="K24" s="13"/>
      <c r="L24" s="13"/>
      <c r="M24" s="13"/>
      <c r="N24" s="13"/>
      <c r="O24" s="13"/>
      <c r="P24" s="13">
        <v>1</v>
      </c>
      <c r="Q24" s="13"/>
      <c r="R24" s="13"/>
      <c r="S24" s="13"/>
      <c r="T24" s="13"/>
      <c r="U24" s="13">
        <v>1</v>
      </c>
      <c r="V24" s="13"/>
      <c r="W24" s="13">
        <v>2</v>
      </c>
      <c r="X24" s="13"/>
      <c r="Y24" s="13">
        <v>2</v>
      </c>
      <c r="Z24" s="13"/>
      <c r="AA24" s="13"/>
      <c r="AB24" s="13">
        <v>1</v>
      </c>
      <c r="AC24" s="13"/>
      <c r="AD24" s="13"/>
      <c r="AE24" s="13"/>
      <c r="AF24" s="11">
        <f t="shared" si="1"/>
        <v>81</v>
      </c>
      <c r="AG24" s="16">
        <v>23.95</v>
      </c>
      <c r="AH24" s="129">
        <f t="shared" si="2"/>
        <v>57.05</v>
      </c>
      <c r="AI24" s="121"/>
      <c r="AJ24" s="15">
        <f t="shared" si="0"/>
        <v>6</v>
      </c>
      <c r="AK24" s="1"/>
      <c r="AL24" s="1"/>
      <c r="AM24" s="1"/>
    </row>
    <row r="25" spans="1:39" ht="15" customHeight="1">
      <c r="A25" s="113" t="s">
        <v>157</v>
      </c>
      <c r="B25" s="11"/>
      <c r="C25" s="11"/>
      <c r="D25" s="11"/>
      <c r="E25" s="13"/>
      <c r="F25" s="13">
        <v>1</v>
      </c>
      <c r="G25" s="13">
        <v>2</v>
      </c>
      <c r="H25" s="13">
        <v>2</v>
      </c>
      <c r="I25" s="13">
        <v>1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>
        <v>3</v>
      </c>
      <c r="W25" s="13">
        <v>1</v>
      </c>
      <c r="X25" s="13">
        <v>2</v>
      </c>
      <c r="Y25" s="13"/>
      <c r="Z25" s="13"/>
      <c r="AA25" s="13"/>
      <c r="AB25" s="13"/>
      <c r="AC25" s="13"/>
      <c r="AD25" s="13"/>
      <c r="AE25" s="13"/>
      <c r="AF25" s="11">
        <f t="shared" si="1"/>
        <v>100</v>
      </c>
      <c r="AG25" s="16">
        <v>19.91</v>
      </c>
      <c r="AH25" s="129">
        <f t="shared" si="2"/>
        <v>80.09</v>
      </c>
      <c r="AI25" s="121"/>
      <c r="AJ25" s="15">
        <f t="shared" si="0"/>
        <v>6</v>
      </c>
      <c r="AK25" s="1"/>
      <c r="AL25" s="1"/>
      <c r="AM25" s="1"/>
    </row>
    <row r="26" spans="1:39" ht="15" customHeight="1">
      <c r="A26" s="113" t="s">
        <v>158</v>
      </c>
      <c r="B26" s="11"/>
      <c r="C26" s="11"/>
      <c r="D26" s="11"/>
      <c r="E26" s="13"/>
      <c r="F26" s="13"/>
      <c r="G26" s="13">
        <v>1</v>
      </c>
      <c r="H26" s="13"/>
      <c r="I26" s="13">
        <v>3</v>
      </c>
      <c r="J26" s="13"/>
      <c r="K26" s="13"/>
      <c r="L26" s="13"/>
      <c r="M26" s="13"/>
      <c r="N26" s="13"/>
      <c r="O26" s="13"/>
      <c r="P26" s="13">
        <v>2</v>
      </c>
      <c r="Q26" s="13"/>
      <c r="R26" s="13"/>
      <c r="S26" s="13"/>
      <c r="T26" s="13"/>
      <c r="U26" s="13"/>
      <c r="V26" s="13"/>
      <c r="W26" s="13">
        <v>1</v>
      </c>
      <c r="X26" s="13">
        <v>3</v>
      </c>
      <c r="Y26" s="13"/>
      <c r="Z26" s="13">
        <v>1</v>
      </c>
      <c r="AA26" s="13"/>
      <c r="AB26" s="13"/>
      <c r="AC26" s="13">
        <v>1</v>
      </c>
      <c r="AD26" s="13"/>
      <c r="AE26" s="13"/>
      <c r="AF26" s="11">
        <f t="shared" si="1"/>
        <v>66</v>
      </c>
      <c r="AG26" s="16">
        <v>25.323</v>
      </c>
      <c r="AH26" s="129">
        <f t="shared" si="2"/>
        <v>40.677</v>
      </c>
      <c r="AI26" s="121"/>
      <c r="AJ26" s="15">
        <f t="shared" si="0"/>
        <v>6</v>
      </c>
      <c r="AK26" s="1"/>
      <c r="AL26" s="1"/>
      <c r="AM26" s="1"/>
    </row>
    <row r="27" spans="1:39" ht="15" customHeight="1">
      <c r="A27" s="113" t="s">
        <v>111</v>
      </c>
      <c r="B27" s="11"/>
      <c r="C27" s="11"/>
      <c r="D27" s="11"/>
      <c r="E27" s="13"/>
      <c r="F27" s="13">
        <v>1</v>
      </c>
      <c r="G27" s="13">
        <v>1</v>
      </c>
      <c r="H27" s="13">
        <v>4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>
        <v>1</v>
      </c>
      <c r="V27" s="13">
        <v>2</v>
      </c>
      <c r="W27" s="13">
        <v>1</v>
      </c>
      <c r="X27" s="13">
        <v>1</v>
      </c>
      <c r="Y27" s="13">
        <v>1</v>
      </c>
      <c r="Z27" s="13"/>
      <c r="AA27" s="13"/>
      <c r="AB27" s="13"/>
      <c r="AC27" s="13"/>
      <c r="AD27" s="13"/>
      <c r="AE27" s="13"/>
      <c r="AF27" s="11">
        <f t="shared" si="1"/>
        <v>100</v>
      </c>
      <c r="AG27" s="16">
        <v>28.56</v>
      </c>
      <c r="AH27" s="129">
        <f t="shared" si="2"/>
        <v>71.44</v>
      </c>
      <c r="AI27" s="121"/>
      <c r="AJ27" s="15">
        <f t="shared" si="0"/>
        <v>6</v>
      </c>
      <c r="AK27" s="1"/>
      <c r="AL27" s="1"/>
      <c r="AM27" s="1"/>
    </row>
    <row r="28" spans="1:39" ht="15" customHeight="1">
      <c r="A28" s="113" t="s">
        <v>54</v>
      </c>
      <c r="B28" s="11"/>
      <c r="C28" s="11"/>
      <c r="D28" s="11"/>
      <c r="E28" s="13"/>
      <c r="F28" s="13">
        <v>1</v>
      </c>
      <c r="G28" s="13">
        <v>2</v>
      </c>
      <c r="H28" s="13">
        <v>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1</v>
      </c>
      <c r="W28" s="13">
        <v>1</v>
      </c>
      <c r="X28" s="13">
        <v>1</v>
      </c>
      <c r="Y28" s="13"/>
      <c r="Z28" s="13">
        <v>2</v>
      </c>
      <c r="AA28" s="13">
        <v>1</v>
      </c>
      <c r="AB28" s="13"/>
      <c r="AC28" s="13"/>
      <c r="AD28" s="13"/>
      <c r="AE28" s="13"/>
      <c r="AF28" s="11">
        <f t="shared" si="1"/>
        <v>90</v>
      </c>
      <c r="AG28" s="16">
        <v>39.52</v>
      </c>
      <c r="AH28" s="129">
        <f t="shared" si="2"/>
        <v>50.48</v>
      </c>
      <c r="AI28" s="121"/>
      <c r="AJ28" s="15">
        <f t="shared" si="0"/>
        <v>6</v>
      </c>
      <c r="AK28" s="1"/>
      <c r="AL28" s="1"/>
      <c r="AM28" s="1"/>
    </row>
    <row r="29" spans="1:39" ht="15" customHeight="1">
      <c r="A29" s="113" t="s">
        <v>40</v>
      </c>
      <c r="B29" s="11"/>
      <c r="C29" s="11"/>
      <c r="D29" s="11"/>
      <c r="E29" s="13"/>
      <c r="F29" s="13"/>
      <c r="G29" s="13">
        <v>3</v>
      </c>
      <c r="H29" s="13">
        <v>2</v>
      </c>
      <c r="I29" s="13">
        <v>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>
        <v>2</v>
      </c>
      <c r="Y29" s="13">
        <v>1</v>
      </c>
      <c r="Z29" s="13"/>
      <c r="AA29" s="13"/>
      <c r="AB29" s="13"/>
      <c r="AC29" s="13">
        <v>1</v>
      </c>
      <c r="AD29" s="13"/>
      <c r="AE29" s="13">
        <v>2</v>
      </c>
      <c r="AF29" s="11">
        <f t="shared" si="1"/>
        <v>72</v>
      </c>
      <c r="AG29" s="16">
        <v>23.51</v>
      </c>
      <c r="AH29" s="129">
        <f t="shared" si="2"/>
        <v>48.489999999999995</v>
      </c>
      <c r="AI29" s="121"/>
      <c r="AJ29" s="15">
        <f t="shared" si="0"/>
        <v>6</v>
      </c>
      <c r="AK29" s="1"/>
      <c r="AL29" s="1"/>
      <c r="AM29" s="1"/>
    </row>
    <row r="30" spans="1:39" ht="15" customHeight="1">
      <c r="A30" s="113" t="s">
        <v>160</v>
      </c>
      <c r="B30" s="11"/>
      <c r="C30" s="11"/>
      <c r="D30" s="11"/>
      <c r="E30" s="13"/>
      <c r="F30" s="13">
        <v>1</v>
      </c>
      <c r="G30" s="13">
        <v>1</v>
      </c>
      <c r="H30" s="13"/>
      <c r="I30" s="13"/>
      <c r="J30" s="13">
        <v>1</v>
      </c>
      <c r="K30" s="13">
        <v>1</v>
      </c>
      <c r="L30" s="13"/>
      <c r="M30" s="13"/>
      <c r="N30" s="13"/>
      <c r="O30" s="13"/>
      <c r="P30" s="13">
        <v>2</v>
      </c>
      <c r="Q30" s="13"/>
      <c r="R30" s="13"/>
      <c r="S30" s="13"/>
      <c r="T30" s="13"/>
      <c r="U30" s="13"/>
      <c r="V30" s="13">
        <v>1</v>
      </c>
      <c r="W30" s="13"/>
      <c r="X30" s="13">
        <v>2</v>
      </c>
      <c r="Y30" s="13"/>
      <c r="Z30" s="13">
        <v>2</v>
      </c>
      <c r="AA30" s="13">
        <v>1</v>
      </c>
      <c r="AB30" s="13"/>
      <c r="AC30" s="13"/>
      <c r="AD30" s="13"/>
      <c r="AE30" s="13"/>
      <c r="AF30" s="11">
        <f t="shared" si="1"/>
        <v>67</v>
      </c>
      <c r="AG30" s="16">
        <v>16.97</v>
      </c>
      <c r="AH30" s="129">
        <f t="shared" si="2"/>
        <v>50.03</v>
      </c>
      <c r="AI30" s="121"/>
      <c r="AJ30" s="15">
        <f t="shared" si="0"/>
        <v>6</v>
      </c>
      <c r="AK30" s="1"/>
      <c r="AL30" s="1"/>
      <c r="AM30" s="1"/>
    </row>
    <row r="31" spans="1:39" ht="15" customHeight="1">
      <c r="A31" s="113" t="s">
        <v>52</v>
      </c>
      <c r="B31" s="11"/>
      <c r="C31" s="11"/>
      <c r="D31" s="11"/>
      <c r="E31" s="13"/>
      <c r="F31" s="13">
        <v>2</v>
      </c>
      <c r="G31" s="13">
        <v>3</v>
      </c>
      <c r="H31" s="13">
        <v>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>
        <v>2</v>
      </c>
      <c r="W31" s="13">
        <v>2</v>
      </c>
      <c r="X31" s="13">
        <v>1</v>
      </c>
      <c r="Y31" s="13"/>
      <c r="Z31" s="13"/>
      <c r="AA31" s="13"/>
      <c r="AB31" s="13">
        <v>1</v>
      </c>
      <c r="AC31" s="13"/>
      <c r="AD31" s="13"/>
      <c r="AE31" s="13"/>
      <c r="AF31" s="11">
        <f t="shared" si="1"/>
        <v>99</v>
      </c>
      <c r="AG31" s="16">
        <v>19.69</v>
      </c>
      <c r="AH31" s="129">
        <f t="shared" si="2"/>
        <v>79.31</v>
      </c>
      <c r="AI31" s="121"/>
      <c r="AJ31" s="15">
        <f t="shared" si="0"/>
        <v>6</v>
      </c>
      <c r="AK31" s="1"/>
      <c r="AL31" s="1"/>
      <c r="AM31" s="1"/>
    </row>
    <row r="32" spans="1:39" ht="15" customHeight="1">
      <c r="A32" s="113" t="s">
        <v>133</v>
      </c>
      <c r="B32" s="11"/>
      <c r="C32" s="11"/>
      <c r="D32" s="11"/>
      <c r="E32" s="13"/>
      <c r="F32" s="13">
        <v>2</v>
      </c>
      <c r="G32" s="13">
        <v>1</v>
      </c>
      <c r="H32" s="13">
        <v>1</v>
      </c>
      <c r="I32" s="13">
        <v>2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>
        <v>2</v>
      </c>
      <c r="V32" s="13"/>
      <c r="W32" s="13"/>
      <c r="X32" s="13">
        <v>3</v>
      </c>
      <c r="Y32" s="13">
        <v>1</v>
      </c>
      <c r="Z32" s="13"/>
      <c r="AA32" s="13"/>
      <c r="AB32" s="13"/>
      <c r="AC32" s="13"/>
      <c r="AD32" s="13"/>
      <c r="AE32" s="13"/>
      <c r="AF32" s="11">
        <f t="shared" si="1"/>
        <v>98</v>
      </c>
      <c r="AG32" s="16">
        <v>20.46</v>
      </c>
      <c r="AH32" s="129">
        <f t="shared" si="2"/>
        <v>77.53999999999999</v>
      </c>
      <c r="AI32" s="121"/>
      <c r="AJ32" s="15">
        <f t="shared" si="0"/>
        <v>6</v>
      </c>
      <c r="AK32" s="1"/>
      <c r="AL32" s="1"/>
      <c r="AM32" s="1"/>
    </row>
    <row r="33" spans="1:39" ht="15" customHeight="1">
      <c r="A33" s="113" t="s">
        <v>44</v>
      </c>
      <c r="B33" s="11"/>
      <c r="C33" s="11"/>
      <c r="D33" s="11"/>
      <c r="E33" s="13"/>
      <c r="F33" s="13">
        <v>1</v>
      </c>
      <c r="G33" s="13">
        <v>1</v>
      </c>
      <c r="H33" s="13">
        <v>3</v>
      </c>
      <c r="I33" s="13">
        <v>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>
        <v>1</v>
      </c>
      <c r="V33" s="13">
        <v>3</v>
      </c>
      <c r="W33" s="13">
        <v>1</v>
      </c>
      <c r="X33" s="13"/>
      <c r="Y33" s="13">
        <v>1</v>
      </c>
      <c r="Z33" s="13"/>
      <c r="AA33" s="13"/>
      <c r="AB33" s="13"/>
      <c r="AC33" s="13"/>
      <c r="AD33" s="13"/>
      <c r="AE33" s="13"/>
      <c r="AF33" s="11">
        <f t="shared" si="1"/>
        <v>101</v>
      </c>
      <c r="AG33" s="16">
        <v>23.43</v>
      </c>
      <c r="AH33" s="129">
        <f t="shared" si="2"/>
        <v>77.57</v>
      </c>
      <c r="AI33" s="121"/>
      <c r="AJ33" s="15">
        <f t="shared" si="0"/>
        <v>6</v>
      </c>
      <c r="AK33" s="1"/>
      <c r="AL33" s="1"/>
      <c r="AM33" s="1"/>
    </row>
    <row r="34" spans="1:39" ht="15" customHeight="1">
      <c r="A34" s="113" t="s">
        <v>163</v>
      </c>
      <c r="B34" s="11"/>
      <c r="C34" s="11"/>
      <c r="D34" s="11"/>
      <c r="E34" s="13"/>
      <c r="F34" s="13"/>
      <c r="G34" s="13"/>
      <c r="H34" s="13"/>
      <c r="I34" s="13">
        <v>1</v>
      </c>
      <c r="J34" s="13">
        <v>3</v>
      </c>
      <c r="K34" s="13">
        <v>1</v>
      </c>
      <c r="L34" s="13"/>
      <c r="M34" s="13"/>
      <c r="N34" s="13"/>
      <c r="O34" s="13"/>
      <c r="P34" s="13">
        <v>1</v>
      </c>
      <c r="Q34" s="13"/>
      <c r="R34" s="13"/>
      <c r="S34" s="13"/>
      <c r="T34" s="13"/>
      <c r="U34" s="13"/>
      <c r="V34" s="13"/>
      <c r="W34" s="13"/>
      <c r="X34" s="13"/>
      <c r="Y34" s="13">
        <v>2</v>
      </c>
      <c r="Z34" s="13">
        <v>1</v>
      </c>
      <c r="AA34" s="13">
        <v>2</v>
      </c>
      <c r="AB34" s="13"/>
      <c r="AC34" s="13"/>
      <c r="AD34" s="13"/>
      <c r="AE34" s="13">
        <v>1</v>
      </c>
      <c r="AF34" s="11">
        <f t="shared" si="1"/>
        <v>55</v>
      </c>
      <c r="AG34" s="16">
        <v>17.91</v>
      </c>
      <c r="AH34" s="129">
        <f t="shared" si="2"/>
        <v>37.09</v>
      </c>
      <c r="AI34" s="121"/>
      <c r="AJ34" s="15">
        <f t="shared" si="0"/>
        <v>6</v>
      </c>
      <c r="AK34" s="1"/>
      <c r="AL34" s="1"/>
      <c r="AM34" s="1"/>
    </row>
    <row r="35" spans="1:39" ht="15" customHeight="1">
      <c r="A35" s="113" t="s">
        <v>164</v>
      </c>
      <c r="B35" s="11"/>
      <c r="C35" s="11"/>
      <c r="D35" s="11"/>
      <c r="E35" s="13"/>
      <c r="F35" s="13"/>
      <c r="G35" s="13">
        <v>1</v>
      </c>
      <c r="H35" s="13">
        <v>3</v>
      </c>
      <c r="I35" s="13">
        <v>2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v>1</v>
      </c>
      <c r="W35" s="13"/>
      <c r="X35" s="13"/>
      <c r="Y35" s="13">
        <v>3</v>
      </c>
      <c r="Z35" s="13"/>
      <c r="AA35" s="13"/>
      <c r="AB35" s="13">
        <v>1</v>
      </c>
      <c r="AC35" s="13"/>
      <c r="AD35" s="13"/>
      <c r="AE35" s="13">
        <v>1</v>
      </c>
      <c r="AF35" s="11">
        <f t="shared" si="1"/>
        <v>77</v>
      </c>
      <c r="AG35" s="16">
        <v>19.9</v>
      </c>
      <c r="AH35" s="129">
        <f t="shared" si="2"/>
        <v>57.1</v>
      </c>
      <c r="AI35" s="121"/>
      <c r="AJ35" s="15">
        <f t="shared" si="0"/>
        <v>6</v>
      </c>
      <c r="AK35" s="1"/>
      <c r="AL35" s="1"/>
      <c r="AM35" s="1"/>
    </row>
    <row r="36" spans="1:39" ht="15" customHeight="1">
      <c r="A36" s="113" t="s">
        <v>125</v>
      </c>
      <c r="B36" s="11"/>
      <c r="C36" s="11"/>
      <c r="D36" s="11"/>
      <c r="E36" s="13"/>
      <c r="F36" s="13">
        <v>4</v>
      </c>
      <c r="G36" s="13">
        <v>1</v>
      </c>
      <c r="H36" s="13"/>
      <c r="I36" s="13">
        <v>1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/>
      <c r="AB36" s="13"/>
      <c r="AC36" s="13"/>
      <c r="AD36" s="13"/>
      <c r="AE36" s="13"/>
      <c r="AF36" s="11">
        <f t="shared" si="1"/>
        <v>101</v>
      </c>
      <c r="AG36" s="16">
        <v>22.46</v>
      </c>
      <c r="AH36" s="129">
        <f t="shared" si="2"/>
        <v>78.53999999999999</v>
      </c>
      <c r="AI36" s="121"/>
      <c r="AJ36" s="15">
        <f t="shared" si="0"/>
        <v>6</v>
      </c>
      <c r="AK36" s="1"/>
      <c r="AL36" s="1"/>
      <c r="AM36" s="1"/>
    </row>
    <row r="37" spans="1:39" ht="15" customHeight="1">
      <c r="A37" s="113" t="s">
        <v>128</v>
      </c>
      <c r="B37" s="11"/>
      <c r="C37" s="11"/>
      <c r="D37" s="11"/>
      <c r="E37" s="13"/>
      <c r="F37" s="13">
        <v>3</v>
      </c>
      <c r="G37" s="13">
        <v>1</v>
      </c>
      <c r="H37" s="13"/>
      <c r="I37" s="13">
        <v>1</v>
      </c>
      <c r="J37" s="13">
        <v>1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/>
      <c r="AB37" s="13">
        <v>1</v>
      </c>
      <c r="AC37" s="13"/>
      <c r="AD37" s="13"/>
      <c r="AE37" s="13"/>
      <c r="AF37" s="11">
        <f t="shared" si="1"/>
        <v>90</v>
      </c>
      <c r="AG37" s="16">
        <v>21.94</v>
      </c>
      <c r="AH37" s="129">
        <f t="shared" si="2"/>
        <v>68.06</v>
      </c>
      <c r="AI37" s="121"/>
      <c r="AJ37" s="15">
        <f t="shared" si="0"/>
        <v>6</v>
      </c>
      <c r="AK37" s="1"/>
      <c r="AL37" s="1"/>
      <c r="AM37" s="1"/>
    </row>
    <row r="38" spans="1:39" ht="15" customHeight="1">
      <c r="A38" s="113" t="s">
        <v>76</v>
      </c>
      <c r="B38" s="11"/>
      <c r="C38" s="11"/>
      <c r="D38" s="11"/>
      <c r="E38" s="13"/>
      <c r="F38" s="13"/>
      <c r="G38" s="13">
        <v>2</v>
      </c>
      <c r="H38" s="13">
        <v>2</v>
      </c>
      <c r="I38" s="13">
        <v>2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>
        <v>1</v>
      </c>
      <c r="V38" s="13">
        <v>1</v>
      </c>
      <c r="W38" s="13"/>
      <c r="X38" s="13">
        <v>2</v>
      </c>
      <c r="Y38" s="13"/>
      <c r="Z38" s="13"/>
      <c r="AA38" s="13">
        <v>1</v>
      </c>
      <c r="AB38" s="13"/>
      <c r="AC38" s="13"/>
      <c r="AD38" s="13"/>
      <c r="AE38" s="13">
        <v>1</v>
      </c>
      <c r="AF38" s="11">
        <f t="shared" si="1"/>
        <v>85</v>
      </c>
      <c r="AG38" s="16">
        <v>18.83</v>
      </c>
      <c r="AH38" s="129">
        <f t="shared" si="2"/>
        <v>66.17</v>
      </c>
      <c r="AI38" s="121"/>
      <c r="AJ38" s="15">
        <f t="shared" si="0"/>
        <v>6</v>
      </c>
      <c r="AK38" s="1"/>
      <c r="AL38" s="1"/>
      <c r="AM38" s="1"/>
    </row>
    <row r="39" spans="1:39" ht="15" customHeight="1">
      <c r="A39" s="113" t="s">
        <v>32</v>
      </c>
      <c r="B39" s="11"/>
      <c r="C39" s="11"/>
      <c r="D39" s="11"/>
      <c r="E39" s="13"/>
      <c r="F39" s="13">
        <v>2</v>
      </c>
      <c r="G39" s="13">
        <v>1</v>
      </c>
      <c r="H39" s="13">
        <v>3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>
        <v>1</v>
      </c>
      <c r="V39" s="13">
        <v>1</v>
      </c>
      <c r="W39" s="13">
        <v>1</v>
      </c>
      <c r="X39" s="13"/>
      <c r="Y39" s="13">
        <v>1</v>
      </c>
      <c r="Z39" s="13"/>
      <c r="AA39" s="13"/>
      <c r="AB39" s="13">
        <v>1</v>
      </c>
      <c r="AC39" s="13">
        <v>1</v>
      </c>
      <c r="AD39" s="13"/>
      <c r="AE39" s="13"/>
      <c r="AF39" s="11">
        <f t="shared" si="1"/>
        <v>91</v>
      </c>
      <c r="AG39" s="16">
        <v>25.08</v>
      </c>
      <c r="AH39" s="129">
        <f t="shared" si="2"/>
        <v>65.92</v>
      </c>
      <c r="AI39" s="121"/>
      <c r="AJ39" s="15">
        <f t="shared" si="0"/>
        <v>6</v>
      </c>
      <c r="AK39" s="1"/>
      <c r="AL39" s="1"/>
      <c r="AM39" s="1"/>
    </row>
    <row r="40" spans="1:39" ht="15" customHeight="1">
      <c r="A40" s="113" t="s">
        <v>50</v>
      </c>
      <c r="B40" s="11"/>
      <c r="C40" s="11"/>
      <c r="D40" s="11"/>
      <c r="E40" s="13"/>
      <c r="F40" s="13">
        <v>1</v>
      </c>
      <c r="G40" s="13"/>
      <c r="H40" s="13">
        <v>1</v>
      </c>
      <c r="I40" s="13"/>
      <c r="J40" s="13">
        <v>1</v>
      </c>
      <c r="K40" s="13"/>
      <c r="L40" s="13"/>
      <c r="M40" s="13"/>
      <c r="N40" s="13"/>
      <c r="O40" s="13"/>
      <c r="P40" s="13">
        <v>3</v>
      </c>
      <c r="Q40" s="13"/>
      <c r="R40" s="13"/>
      <c r="S40" s="13"/>
      <c r="T40" s="13"/>
      <c r="U40" s="13"/>
      <c r="V40" s="13">
        <v>1</v>
      </c>
      <c r="W40" s="13">
        <v>1</v>
      </c>
      <c r="X40" s="13">
        <v>1</v>
      </c>
      <c r="Y40" s="13"/>
      <c r="Z40" s="13"/>
      <c r="AA40" s="13"/>
      <c r="AB40" s="13">
        <v>1</v>
      </c>
      <c r="AC40" s="13"/>
      <c r="AD40" s="13"/>
      <c r="AE40" s="13">
        <v>2</v>
      </c>
      <c r="AF40" s="11">
        <f t="shared" si="1"/>
        <v>51</v>
      </c>
      <c r="AG40" s="16">
        <v>26.46</v>
      </c>
      <c r="AH40" s="129">
        <f t="shared" si="2"/>
        <v>24.54</v>
      </c>
      <c r="AI40" s="121"/>
      <c r="AJ40" s="15">
        <f t="shared" si="0"/>
        <v>6</v>
      </c>
      <c r="AK40" s="1"/>
      <c r="AL40" s="1"/>
      <c r="AM40" s="1"/>
    </row>
    <row r="41" spans="1:39" ht="15" customHeight="1">
      <c r="A41" s="113" t="s">
        <v>77</v>
      </c>
      <c r="B41" s="11"/>
      <c r="C41" s="11"/>
      <c r="D41" s="11"/>
      <c r="E41" s="13"/>
      <c r="F41" s="13">
        <v>1</v>
      </c>
      <c r="G41" s="13">
        <v>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>
        <v>2</v>
      </c>
      <c r="V41" s="13"/>
      <c r="W41" s="13">
        <v>2</v>
      </c>
      <c r="X41" s="13"/>
      <c r="Y41" s="13"/>
      <c r="Z41" s="13"/>
      <c r="AA41" s="13">
        <v>1</v>
      </c>
      <c r="AB41" s="13">
        <v>1</v>
      </c>
      <c r="AC41" s="13"/>
      <c r="AD41" s="13"/>
      <c r="AE41" s="13"/>
      <c r="AF41" s="11">
        <f t="shared" si="1"/>
        <v>98</v>
      </c>
      <c r="AG41" s="16">
        <v>27.53</v>
      </c>
      <c r="AH41" s="129">
        <f t="shared" si="2"/>
        <v>70.47</v>
      </c>
      <c r="AI41" s="121"/>
      <c r="AJ41" s="15">
        <f t="shared" si="0"/>
        <v>6</v>
      </c>
      <c r="AK41" s="1"/>
      <c r="AL41" s="1"/>
      <c r="AM41" s="1"/>
    </row>
    <row r="42" spans="1:39" ht="15" customHeight="1">
      <c r="A42" s="113" t="s">
        <v>120</v>
      </c>
      <c r="B42" s="11"/>
      <c r="C42" s="11"/>
      <c r="D42" s="11"/>
      <c r="E42" s="13"/>
      <c r="F42" s="13"/>
      <c r="G42" s="13">
        <v>3</v>
      </c>
      <c r="H42" s="13">
        <v>2</v>
      </c>
      <c r="I42" s="13"/>
      <c r="J42" s="13"/>
      <c r="K42" s="13"/>
      <c r="L42" s="13"/>
      <c r="M42" s="13"/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>
        <v>2</v>
      </c>
      <c r="X42" s="13"/>
      <c r="Y42" s="13"/>
      <c r="Z42" s="13">
        <v>1</v>
      </c>
      <c r="AA42" s="13"/>
      <c r="AB42" s="13"/>
      <c r="AC42" s="13"/>
      <c r="AD42" s="13"/>
      <c r="AE42" s="13">
        <v>3</v>
      </c>
      <c r="AF42" s="11">
        <f t="shared" si="1"/>
        <v>64</v>
      </c>
      <c r="AG42" s="16">
        <v>27.22</v>
      </c>
      <c r="AH42" s="129">
        <f t="shared" si="2"/>
        <v>36.78</v>
      </c>
      <c r="AI42" s="121"/>
      <c r="AJ42" s="15">
        <f t="shared" si="0"/>
        <v>6</v>
      </c>
      <c r="AK42" s="1"/>
      <c r="AL42" s="1"/>
      <c r="AM42" s="1"/>
    </row>
    <row r="43" spans="1:39" ht="15" customHeight="1">
      <c r="A43" s="113" t="s">
        <v>123</v>
      </c>
      <c r="B43" s="11"/>
      <c r="C43" s="11"/>
      <c r="D43" s="11"/>
      <c r="E43" s="13"/>
      <c r="F43" s="13"/>
      <c r="G43" s="13">
        <v>2</v>
      </c>
      <c r="H43" s="13"/>
      <c r="I43" s="13">
        <v>1</v>
      </c>
      <c r="J43" s="13">
        <v>3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>
        <v>1</v>
      </c>
      <c r="V43" s="13"/>
      <c r="W43" s="13">
        <v>1</v>
      </c>
      <c r="X43" s="13"/>
      <c r="Y43" s="13"/>
      <c r="Z43" s="13">
        <v>1</v>
      </c>
      <c r="AA43" s="13"/>
      <c r="AB43" s="13"/>
      <c r="AC43" s="13"/>
      <c r="AD43" s="13"/>
      <c r="AE43" s="13">
        <v>3</v>
      </c>
      <c r="AF43" s="11">
        <f t="shared" si="1"/>
        <v>66</v>
      </c>
      <c r="AG43" s="16">
        <v>51.4</v>
      </c>
      <c r="AH43" s="129">
        <f t="shared" si="2"/>
        <v>14.600000000000001</v>
      </c>
      <c r="AI43" s="121"/>
      <c r="AJ43" s="15">
        <f t="shared" si="0"/>
        <v>6</v>
      </c>
      <c r="AK43" s="1"/>
      <c r="AL43" s="1"/>
      <c r="AM43" s="1"/>
    </row>
    <row r="44" spans="1:39" ht="15" customHeight="1">
      <c r="A44" s="113" t="s">
        <v>136</v>
      </c>
      <c r="B44" s="11"/>
      <c r="C44" s="11"/>
      <c r="D44" s="11"/>
      <c r="E44" s="13"/>
      <c r="F44" s="13"/>
      <c r="G44" s="13">
        <v>2</v>
      </c>
      <c r="H44" s="13">
        <v>2</v>
      </c>
      <c r="I44" s="13">
        <v>1</v>
      </c>
      <c r="J44" s="13"/>
      <c r="K44" s="13"/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>
        <v>1</v>
      </c>
      <c r="V44" s="13">
        <v>1</v>
      </c>
      <c r="W44" s="13">
        <v>1</v>
      </c>
      <c r="X44" s="13"/>
      <c r="Y44" s="13">
        <v>1</v>
      </c>
      <c r="Z44" s="13">
        <v>2</v>
      </c>
      <c r="AA44" s="13"/>
      <c r="AB44" s="13"/>
      <c r="AC44" s="13"/>
      <c r="AD44" s="13"/>
      <c r="AE44" s="13"/>
      <c r="AF44" s="11">
        <f t="shared" si="1"/>
        <v>84</v>
      </c>
      <c r="AG44" s="16">
        <v>29.6</v>
      </c>
      <c r="AH44" s="129">
        <f t="shared" si="2"/>
        <v>54.4</v>
      </c>
      <c r="AI44" s="121"/>
      <c r="AJ44" s="15">
        <f t="shared" si="0"/>
        <v>6</v>
      </c>
      <c r="AK44" s="1"/>
      <c r="AL44" s="1"/>
      <c r="AM44" s="1"/>
    </row>
    <row r="45" spans="1:39" ht="15" customHeight="1">
      <c r="A45" s="113" t="s">
        <v>134</v>
      </c>
      <c r="B45" s="11"/>
      <c r="C45" s="11"/>
      <c r="D45" s="11"/>
      <c r="E45" s="13"/>
      <c r="F45" s="13"/>
      <c r="G45" s="13">
        <v>4</v>
      </c>
      <c r="H45" s="13">
        <v>1</v>
      </c>
      <c r="I45" s="13">
        <v>1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1</v>
      </c>
      <c r="V45" s="13">
        <v>1</v>
      </c>
      <c r="W45" s="13">
        <v>3</v>
      </c>
      <c r="X45" s="13"/>
      <c r="Y45" s="13"/>
      <c r="Z45" s="13"/>
      <c r="AA45" s="13">
        <v>1</v>
      </c>
      <c r="AB45" s="13"/>
      <c r="AC45" s="13"/>
      <c r="AD45" s="13"/>
      <c r="AE45" s="13"/>
      <c r="AF45" s="11">
        <f t="shared" si="1"/>
        <v>98</v>
      </c>
      <c r="AG45" s="16">
        <v>24.53</v>
      </c>
      <c r="AH45" s="129">
        <f t="shared" si="2"/>
        <v>73.47</v>
      </c>
      <c r="AI45" s="121"/>
      <c r="AJ45" s="15">
        <f t="shared" si="0"/>
        <v>6</v>
      </c>
      <c r="AK45" s="1"/>
      <c r="AL45" s="1"/>
      <c r="AM45" s="1"/>
    </row>
    <row r="46" spans="1:39" ht="15" customHeight="1">
      <c r="A46" s="113" t="s">
        <v>119</v>
      </c>
      <c r="B46" s="11"/>
      <c r="C46" s="11"/>
      <c r="D46" s="11"/>
      <c r="E46" s="13"/>
      <c r="F46" s="13">
        <v>3</v>
      </c>
      <c r="G46" s="13">
        <v>2</v>
      </c>
      <c r="H46" s="13">
        <v>1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v>1</v>
      </c>
      <c r="V46" s="13"/>
      <c r="W46" s="13">
        <v>2</v>
      </c>
      <c r="X46" s="13"/>
      <c r="Y46" s="13">
        <v>1</v>
      </c>
      <c r="Z46" s="13">
        <v>2</v>
      </c>
      <c r="AA46" s="13"/>
      <c r="AB46" s="13"/>
      <c r="AC46" s="13"/>
      <c r="AD46" s="13"/>
      <c r="AE46" s="13"/>
      <c r="AF46" s="11">
        <f t="shared" si="1"/>
        <v>98</v>
      </c>
      <c r="AG46" s="16">
        <v>16.78</v>
      </c>
      <c r="AH46" s="129">
        <f t="shared" si="2"/>
        <v>81.22</v>
      </c>
      <c r="AI46" s="121"/>
      <c r="AJ46" s="15">
        <f t="shared" si="0"/>
        <v>6</v>
      </c>
      <c r="AK46" s="1"/>
      <c r="AL46" s="1"/>
      <c r="AM46" s="1"/>
    </row>
    <row r="47" spans="1:39" ht="15" customHeight="1">
      <c r="A47" s="113" t="s">
        <v>126</v>
      </c>
      <c r="B47" s="11"/>
      <c r="C47" s="11"/>
      <c r="D47" s="11"/>
      <c r="E47" s="13"/>
      <c r="F47" s="13"/>
      <c r="G47" s="13">
        <v>2</v>
      </c>
      <c r="H47" s="13">
        <v>2</v>
      </c>
      <c r="I47" s="13"/>
      <c r="J47" s="13">
        <v>1</v>
      </c>
      <c r="K47" s="13"/>
      <c r="L47" s="13"/>
      <c r="M47" s="13"/>
      <c r="N47" s="13"/>
      <c r="O47" s="13"/>
      <c r="P47" s="13">
        <v>1</v>
      </c>
      <c r="Q47" s="13"/>
      <c r="R47" s="13"/>
      <c r="S47" s="13"/>
      <c r="T47" s="13"/>
      <c r="U47" s="13"/>
      <c r="V47" s="13"/>
      <c r="W47" s="13"/>
      <c r="X47" s="13">
        <v>1</v>
      </c>
      <c r="Y47" s="13"/>
      <c r="Z47" s="13"/>
      <c r="AA47" s="13">
        <v>1</v>
      </c>
      <c r="AB47" s="13">
        <v>1</v>
      </c>
      <c r="AC47" s="13">
        <v>1</v>
      </c>
      <c r="AD47" s="13"/>
      <c r="AE47" s="13">
        <v>2</v>
      </c>
      <c r="AF47" s="11">
        <f t="shared" si="1"/>
        <v>56</v>
      </c>
      <c r="AG47" s="16">
        <v>22.99</v>
      </c>
      <c r="AH47" s="129">
        <f t="shared" si="2"/>
        <v>33.010000000000005</v>
      </c>
      <c r="AI47" s="121"/>
      <c r="AJ47" s="15">
        <f t="shared" si="0"/>
        <v>6</v>
      </c>
      <c r="AK47" s="1"/>
      <c r="AL47" s="1"/>
      <c r="AM47" s="1"/>
    </row>
    <row r="48" spans="1:39" ht="15" customHeight="1">
      <c r="A48" s="113" t="s">
        <v>172</v>
      </c>
      <c r="B48" s="11"/>
      <c r="C48" s="11"/>
      <c r="D48" s="11"/>
      <c r="E48" s="13"/>
      <c r="F48" s="13">
        <v>2</v>
      </c>
      <c r="G48" s="13"/>
      <c r="H48" s="13">
        <v>3</v>
      </c>
      <c r="I48" s="13">
        <v>1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>
        <v>3</v>
      </c>
      <c r="V48" s="13">
        <v>3</v>
      </c>
      <c r="W48" s="13"/>
      <c r="X48" s="13"/>
      <c r="Y48" s="13"/>
      <c r="Z48" s="13"/>
      <c r="AA48" s="13"/>
      <c r="AB48" s="13"/>
      <c r="AC48" s="13"/>
      <c r="AD48" s="13"/>
      <c r="AE48" s="13"/>
      <c r="AF48" s="11">
        <f t="shared" si="1"/>
        <v>108</v>
      </c>
      <c r="AG48" s="16">
        <v>17.49</v>
      </c>
      <c r="AH48" s="129">
        <f t="shared" si="2"/>
        <v>90.51</v>
      </c>
      <c r="AI48" s="121"/>
      <c r="AJ48" s="15">
        <f t="shared" si="0"/>
        <v>6</v>
      </c>
      <c r="AK48" s="1"/>
      <c r="AL48" s="1"/>
      <c r="AM48" s="1"/>
    </row>
  </sheetData>
  <sheetProtection/>
  <mergeCells count="3">
    <mergeCell ref="B5:P5"/>
    <mergeCell ref="AM13:AN13"/>
    <mergeCell ref="Q5:AE5"/>
  </mergeCells>
  <printOptions/>
  <pageMargins left="1.1023622047244095" right="0.1968503937007874" top="0.03937007874015748" bottom="0.03937007874015748" header="0.15748031496062992" footer="0.15748031496062992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8"/>
  <sheetViews>
    <sheetView showGridLines="0" zoomScalePageLayoutView="0" workbookViewId="0" topLeftCell="A1">
      <pane ySplit="6" topLeftCell="A43" activePane="bottomLeft" state="frozen"/>
      <selection pane="topLeft" activeCell="A1" sqref="A1"/>
      <selection pane="bottomLeft" activeCell="A49" sqref="A49:IV66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13" width="3.875" style="0" hidden="1" customWidth="1"/>
    <col min="14" max="17" width="3.875" style="0" customWidth="1"/>
    <col min="18" max="18" width="3.875" style="3" customWidth="1"/>
    <col min="19" max="29" width="3.875" style="0" hidden="1" customWidth="1"/>
    <col min="30" max="30" width="8.625" style="0" hidden="1" customWidth="1"/>
    <col min="31" max="33" width="8.625" style="0" customWidth="1"/>
    <col min="34" max="34" width="9.625" style="0" bestFit="1" customWidth="1"/>
    <col min="35" max="35" width="3.00390625" style="0" bestFit="1" customWidth="1"/>
    <col min="36" max="38" width="8.625" style="0" customWidth="1"/>
  </cols>
  <sheetData>
    <row r="1" spans="1:36" ht="15" customHeight="1">
      <c r="A1" s="140" t="str">
        <f>DRUŽSTVA!C8</f>
        <v>Akční střelba "Volná úloha" z velkorážové pistole nebo revolveru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1"/>
      <c r="AG1" s="1"/>
      <c r="AH1" s="5"/>
      <c r="AI1" s="1"/>
      <c r="AJ1" s="1"/>
    </row>
    <row r="2" spans="1:36" ht="15" customHeight="1">
      <c r="A2" s="1" t="s">
        <v>106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92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91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7"/>
      <c r="Z4" s="117"/>
      <c r="AA4" s="117"/>
      <c r="AB4" s="117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247" t="s">
        <v>93</v>
      </c>
      <c r="C5" s="131"/>
      <c r="D5" s="249" t="s">
        <v>94</v>
      </c>
      <c r="E5" s="250"/>
      <c r="F5" s="250"/>
      <c r="G5" s="250"/>
      <c r="H5" s="250"/>
      <c r="I5" s="250"/>
      <c r="J5" s="250"/>
      <c r="K5" s="250"/>
      <c r="L5" s="250"/>
      <c r="M5" s="251"/>
      <c r="N5" s="243" t="s">
        <v>30</v>
      </c>
      <c r="O5" s="253"/>
      <c r="P5" s="253"/>
      <c r="Q5" s="253"/>
      <c r="R5" s="254"/>
      <c r="S5" s="243" t="s">
        <v>95</v>
      </c>
      <c r="T5" s="244"/>
      <c r="U5" s="244"/>
      <c r="V5" s="244"/>
      <c r="W5" s="244"/>
      <c r="X5" s="244"/>
      <c r="Y5" s="244"/>
      <c r="Z5" s="244"/>
      <c r="AA5" s="244"/>
      <c r="AB5" s="244"/>
      <c r="AC5" s="245"/>
      <c r="AD5" s="1"/>
      <c r="AE5" s="1"/>
      <c r="AF5" s="1"/>
      <c r="AG5" s="1"/>
      <c r="AH5" s="2" t="s">
        <v>28</v>
      </c>
      <c r="AI5" s="1"/>
      <c r="AJ5" s="1"/>
    </row>
    <row r="6" spans="1:36" ht="15" customHeight="1" thickBot="1">
      <c r="A6" s="132" t="s">
        <v>57</v>
      </c>
      <c r="B6" s="248"/>
      <c r="C6" s="139">
        <v>0</v>
      </c>
      <c r="D6" s="134" t="s">
        <v>72</v>
      </c>
      <c r="E6" s="134" t="s">
        <v>73</v>
      </c>
      <c r="F6" s="134" t="s">
        <v>74</v>
      </c>
      <c r="G6" s="134">
        <v>10</v>
      </c>
      <c r="H6" s="134">
        <v>9</v>
      </c>
      <c r="I6" s="134">
        <v>8</v>
      </c>
      <c r="J6" s="134">
        <v>7</v>
      </c>
      <c r="K6" s="134">
        <v>6</v>
      </c>
      <c r="L6" s="134">
        <v>5</v>
      </c>
      <c r="M6" s="133">
        <v>0</v>
      </c>
      <c r="N6" s="134">
        <v>11</v>
      </c>
      <c r="O6" s="134">
        <v>10</v>
      </c>
      <c r="P6" s="134">
        <v>9</v>
      </c>
      <c r="Q6" s="134">
        <v>8</v>
      </c>
      <c r="R6" s="135">
        <v>0</v>
      </c>
      <c r="S6" s="134">
        <v>10</v>
      </c>
      <c r="T6" s="134">
        <v>9</v>
      </c>
      <c r="U6" s="134">
        <v>8</v>
      </c>
      <c r="V6" s="134">
        <v>7</v>
      </c>
      <c r="W6" s="134">
        <v>6</v>
      </c>
      <c r="X6" s="134">
        <v>5</v>
      </c>
      <c r="Y6" s="134">
        <v>4</v>
      </c>
      <c r="Z6" s="134">
        <v>3</v>
      </c>
      <c r="AA6" s="134">
        <v>2</v>
      </c>
      <c r="AB6" s="21">
        <v>1</v>
      </c>
      <c r="AC6" s="135">
        <v>0</v>
      </c>
      <c r="AD6" s="19" t="s">
        <v>29</v>
      </c>
      <c r="AE6" s="21" t="s">
        <v>1</v>
      </c>
      <c r="AF6" s="23" t="s">
        <v>27</v>
      </c>
      <c r="AG6" s="1"/>
      <c r="AH6" s="15" t="s">
        <v>26</v>
      </c>
      <c r="AI6" s="79">
        <v>12</v>
      </c>
      <c r="AJ6" s="1"/>
    </row>
    <row r="7" spans="1:36" ht="15" customHeight="1">
      <c r="A7" s="113" t="s">
        <v>70</v>
      </c>
      <c r="B7" s="25">
        <v>4</v>
      </c>
      <c r="C7" s="25">
        <v>2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2</v>
      </c>
      <c r="P7" s="25">
        <v>3</v>
      </c>
      <c r="Q7" s="25"/>
      <c r="R7" s="25">
        <v>1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0">
        <f>B7*10+D7*AL$14+E7*AL$15+F7*AL$16+G7*10+H7*9+I7*8+J7*7+K7*6+L7*5+N7*AL$21+O7*AL$22+P7*AL$23+Q7*AL$24+S7*10+T7*9+U7*8+V7*7+W7*6+X7*5+Y7*4+Z7*3+AA7*2+AB7</f>
        <v>87</v>
      </c>
      <c r="AE7" s="22">
        <v>20.23</v>
      </c>
      <c r="AF7" s="24">
        <f>IF(AD7-AE7&lt;0,0,AD7-AE7)</f>
        <v>66.77</v>
      </c>
      <c r="AG7" s="1"/>
      <c r="AH7" s="15">
        <f>SUM(B7:AC7)</f>
        <v>12</v>
      </c>
      <c r="AI7" s="1"/>
      <c r="AJ7" s="1"/>
    </row>
    <row r="8" spans="1:36" ht="15" customHeight="1">
      <c r="A8" s="113" t="s">
        <v>42</v>
      </c>
      <c r="B8" s="12">
        <v>3</v>
      </c>
      <c r="C8" s="12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2</v>
      </c>
      <c r="O8" s="12"/>
      <c r="P8" s="12">
        <v>1</v>
      </c>
      <c r="Q8" s="12">
        <v>2</v>
      </c>
      <c r="R8" s="12">
        <v>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1">
        <f aca="true" t="shared" si="0" ref="AD8:AD48">B8*10+D8*AL$14+E8*AL$15+F8*AL$16+G8*10+H8*9+I8*8+J8*7+K8*6+L8*5+N8*AL$21+O8*AL$22+P8*AL$23+Q8*AL$24+S8*10+T8*9+U8*8+V8*7+W8*6+X8*5+Y8*4+Z8*3+AA8*2+AB8</f>
        <v>77</v>
      </c>
      <c r="AE8" s="16">
        <v>23.54</v>
      </c>
      <c r="AF8" s="136">
        <f aca="true" t="shared" si="1" ref="AF8:AF48">IF(AD8-AE8&lt;0,0,AD8-AE8)</f>
        <v>53.46</v>
      </c>
      <c r="AG8" s="1"/>
      <c r="AH8" s="15">
        <f aca="true" t="shared" si="2" ref="AH8:AH48">SUM(B8:AC8)</f>
        <v>12</v>
      </c>
      <c r="AI8" s="1"/>
      <c r="AJ8" s="1"/>
    </row>
    <row r="9" spans="1:36" ht="15" customHeight="1">
      <c r="A9" s="113" t="s">
        <v>146</v>
      </c>
      <c r="B9" s="12">
        <v>5</v>
      </c>
      <c r="C9" s="12"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2</v>
      </c>
      <c r="Q9" s="12"/>
      <c r="R9" s="12">
        <v>4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1">
        <f t="shared" si="0"/>
        <v>68</v>
      </c>
      <c r="AE9" s="16">
        <v>20.13</v>
      </c>
      <c r="AF9" s="136">
        <f t="shared" si="1"/>
        <v>47.870000000000005</v>
      </c>
      <c r="AG9" s="1"/>
      <c r="AH9" s="15">
        <f t="shared" si="2"/>
        <v>12</v>
      </c>
      <c r="AI9" s="1"/>
      <c r="AJ9" s="1"/>
    </row>
    <row r="10" spans="1:36" ht="15" customHeight="1">
      <c r="A10" s="113" t="s">
        <v>129</v>
      </c>
      <c r="B10" s="14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14">
        <v>2</v>
      </c>
      <c r="P10" s="14">
        <v>3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1">
        <f t="shared" si="0"/>
        <v>118</v>
      </c>
      <c r="AE10" s="17">
        <v>22.15</v>
      </c>
      <c r="AF10" s="136">
        <f t="shared" si="1"/>
        <v>95.85</v>
      </c>
      <c r="AG10" s="1"/>
      <c r="AH10" s="15">
        <f t="shared" si="2"/>
        <v>12</v>
      </c>
      <c r="AI10" s="1"/>
      <c r="AJ10" s="1"/>
    </row>
    <row r="11" spans="1:36" ht="15" customHeight="1">
      <c r="A11" s="113" t="s">
        <v>148</v>
      </c>
      <c r="B11" s="14">
        <v>5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1</v>
      </c>
      <c r="O11" s="14">
        <v>2</v>
      </c>
      <c r="P11" s="14">
        <v>3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1">
        <f t="shared" si="0"/>
        <v>108</v>
      </c>
      <c r="AE11" s="17">
        <v>22.61</v>
      </c>
      <c r="AF11" s="136">
        <f t="shared" si="1"/>
        <v>85.39</v>
      </c>
      <c r="AG11" s="1"/>
      <c r="AH11" s="15">
        <f t="shared" si="2"/>
        <v>12</v>
      </c>
      <c r="AI11" s="1"/>
      <c r="AJ11" s="1"/>
    </row>
    <row r="12" spans="1:38" ht="15" customHeight="1">
      <c r="A12" s="113" t="s">
        <v>131</v>
      </c>
      <c r="B12" s="14">
        <v>2</v>
      </c>
      <c r="C12" s="14">
        <v>4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1</v>
      </c>
      <c r="O12" s="14">
        <v>1</v>
      </c>
      <c r="P12" s="14">
        <v>3</v>
      </c>
      <c r="Q12" s="14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1">
        <f t="shared" si="0"/>
        <v>76</v>
      </c>
      <c r="AE12" s="17">
        <v>23.55</v>
      </c>
      <c r="AF12" s="136">
        <f t="shared" si="1"/>
        <v>52.45</v>
      </c>
      <c r="AG12" s="1"/>
      <c r="AH12" s="15">
        <f t="shared" si="2"/>
        <v>12</v>
      </c>
      <c r="AI12" s="1"/>
      <c r="AJ12" s="1"/>
      <c r="AK12" s="252" t="s">
        <v>94</v>
      </c>
      <c r="AL12" s="252"/>
    </row>
    <row r="13" spans="1:38" ht="15" customHeight="1">
      <c r="A13" s="113" t="s">
        <v>60</v>
      </c>
      <c r="B13" s="14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>
        <v>2</v>
      </c>
      <c r="P13" s="14">
        <v>2</v>
      </c>
      <c r="Q13" s="14"/>
      <c r="R13" s="14">
        <v>1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1">
        <f t="shared" si="0"/>
        <v>109</v>
      </c>
      <c r="AE13" s="17">
        <v>19.99</v>
      </c>
      <c r="AF13" s="136">
        <f t="shared" si="1"/>
        <v>89.01</v>
      </c>
      <c r="AG13" s="1"/>
      <c r="AH13" s="15">
        <f t="shared" si="2"/>
        <v>12</v>
      </c>
      <c r="AI13" s="1"/>
      <c r="AJ13" s="1"/>
      <c r="AK13" s="242" t="s">
        <v>89</v>
      </c>
      <c r="AL13" s="242"/>
    </row>
    <row r="14" spans="1:38" ht="15" customHeight="1">
      <c r="A14" s="113" t="s">
        <v>150</v>
      </c>
      <c r="B14" s="12">
        <v>5</v>
      </c>
      <c r="C14" s="12">
        <v>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1</v>
      </c>
      <c r="O14" s="12">
        <v>3</v>
      </c>
      <c r="P14" s="12"/>
      <c r="Q14" s="12">
        <v>2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1">
        <f t="shared" si="0"/>
        <v>107</v>
      </c>
      <c r="AE14" s="16">
        <v>27.73</v>
      </c>
      <c r="AF14" s="136">
        <f t="shared" si="1"/>
        <v>79.27</v>
      </c>
      <c r="AG14" s="1"/>
      <c r="AH14" s="15">
        <f t="shared" si="2"/>
        <v>12</v>
      </c>
      <c r="AI14" s="1"/>
      <c r="AJ14" s="1"/>
      <c r="AK14" s="122" t="s">
        <v>72</v>
      </c>
      <c r="AL14" s="125"/>
    </row>
    <row r="15" spans="1:38" ht="15" customHeight="1">
      <c r="A15" s="113" t="s">
        <v>124</v>
      </c>
      <c r="B15" s="12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v>2</v>
      </c>
      <c r="P15" s="12">
        <v>2</v>
      </c>
      <c r="Q15" s="12">
        <v>1</v>
      </c>
      <c r="R15" s="12">
        <v>1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1">
        <f t="shared" si="0"/>
        <v>106</v>
      </c>
      <c r="AE15" s="16">
        <v>20.53</v>
      </c>
      <c r="AF15" s="136">
        <f t="shared" si="1"/>
        <v>85.47</v>
      </c>
      <c r="AG15" s="1"/>
      <c r="AH15" s="15">
        <f t="shared" si="2"/>
        <v>12</v>
      </c>
      <c r="AI15" s="1"/>
      <c r="AJ15" s="1"/>
      <c r="AK15" s="122" t="s">
        <v>73</v>
      </c>
      <c r="AL15" s="125"/>
    </row>
    <row r="16" spans="1:38" ht="15" customHeight="1">
      <c r="A16" s="113" t="s">
        <v>156</v>
      </c>
      <c r="B16" s="12">
        <v>5</v>
      </c>
      <c r="C16" s="12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>
        <v>1</v>
      </c>
      <c r="O16" s="12"/>
      <c r="P16" s="12">
        <v>4</v>
      </c>
      <c r="Q16" s="12"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1">
        <f t="shared" si="0"/>
        <v>105</v>
      </c>
      <c r="AE16" s="16">
        <v>19.13</v>
      </c>
      <c r="AF16" s="136">
        <f t="shared" si="1"/>
        <v>85.87</v>
      </c>
      <c r="AG16" s="1"/>
      <c r="AH16" s="15">
        <f t="shared" si="2"/>
        <v>12</v>
      </c>
      <c r="AI16" s="1"/>
      <c r="AJ16" s="1"/>
      <c r="AK16" s="122" t="s">
        <v>74</v>
      </c>
      <c r="AL16" s="125"/>
    </row>
    <row r="17" spans="1:36" ht="15" customHeight="1">
      <c r="A17" s="113" t="s">
        <v>118</v>
      </c>
      <c r="B17" s="12">
        <v>5</v>
      </c>
      <c r="C17" s="12"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v>2</v>
      </c>
      <c r="P17" s="12">
        <v>4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>
        <f t="shared" si="0"/>
        <v>106</v>
      </c>
      <c r="AE17" s="16">
        <v>14.78</v>
      </c>
      <c r="AF17" s="136">
        <f t="shared" si="1"/>
        <v>91.22</v>
      </c>
      <c r="AG17" s="1"/>
      <c r="AH17" s="15">
        <f t="shared" si="2"/>
        <v>12</v>
      </c>
      <c r="AI17" s="1"/>
      <c r="AJ17" s="1"/>
    </row>
    <row r="18" spans="1:36" ht="15" customHeight="1">
      <c r="A18" s="113" t="s">
        <v>173</v>
      </c>
      <c r="B18" s="12">
        <v>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v>4</v>
      </c>
      <c r="P18" s="12">
        <v>2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1">
        <f t="shared" si="0"/>
        <v>118</v>
      </c>
      <c r="AE18" s="16">
        <v>17.53</v>
      </c>
      <c r="AF18" s="136">
        <f t="shared" si="1"/>
        <v>100.47</v>
      </c>
      <c r="AG18" s="1"/>
      <c r="AH18" s="15">
        <f t="shared" si="2"/>
        <v>12</v>
      </c>
      <c r="AI18" s="1"/>
      <c r="AJ18" s="1"/>
    </row>
    <row r="19" spans="1:38" ht="15" customHeight="1">
      <c r="A19" s="113" t="s">
        <v>37</v>
      </c>
      <c r="B19" s="14">
        <v>3</v>
      </c>
      <c r="C19" s="14">
        <v>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>
        <v>2</v>
      </c>
      <c r="Q19" s="14">
        <v>2</v>
      </c>
      <c r="R19" s="14">
        <v>1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1">
        <f t="shared" si="0"/>
        <v>75</v>
      </c>
      <c r="AE19" s="17">
        <v>40.88</v>
      </c>
      <c r="AF19" s="136">
        <f t="shared" si="1"/>
        <v>34.12</v>
      </c>
      <c r="AG19" s="1"/>
      <c r="AH19" s="15">
        <f t="shared" si="2"/>
        <v>12</v>
      </c>
      <c r="AI19" s="1"/>
      <c r="AJ19" s="1"/>
      <c r="AK19" s="252" t="s">
        <v>30</v>
      </c>
      <c r="AL19" s="252"/>
    </row>
    <row r="20" spans="1:38" ht="15" customHeight="1">
      <c r="A20" s="113" t="s">
        <v>151</v>
      </c>
      <c r="B20" s="14">
        <v>5</v>
      </c>
      <c r="C20" s="14">
        <v>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2</v>
      </c>
      <c r="Q20" s="14">
        <v>4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1">
        <f t="shared" si="0"/>
        <v>100</v>
      </c>
      <c r="AE20" s="17">
        <v>25.47</v>
      </c>
      <c r="AF20" s="136">
        <f t="shared" si="1"/>
        <v>74.53</v>
      </c>
      <c r="AG20" s="1"/>
      <c r="AH20" s="15">
        <f t="shared" si="2"/>
        <v>12</v>
      </c>
      <c r="AI20" s="1"/>
      <c r="AJ20" s="1"/>
      <c r="AK20" s="242" t="s">
        <v>89</v>
      </c>
      <c r="AL20" s="242"/>
    </row>
    <row r="21" spans="1:38" ht="15" customHeight="1">
      <c r="A21" s="113" t="s">
        <v>112</v>
      </c>
      <c r="B21" s="14">
        <v>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v>1</v>
      </c>
      <c r="O21" s="14">
        <v>2</v>
      </c>
      <c r="P21" s="14">
        <v>1</v>
      </c>
      <c r="Q21" s="14">
        <v>2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1">
        <f t="shared" si="0"/>
        <v>116</v>
      </c>
      <c r="AE21" s="17">
        <v>31.06</v>
      </c>
      <c r="AF21" s="136">
        <f t="shared" si="1"/>
        <v>84.94</v>
      </c>
      <c r="AG21" s="1"/>
      <c r="AH21" s="15">
        <f t="shared" si="2"/>
        <v>12</v>
      </c>
      <c r="AI21" s="1"/>
      <c r="AJ21" s="1"/>
      <c r="AK21" s="122" t="s">
        <v>72</v>
      </c>
      <c r="AL21" s="125">
        <v>11</v>
      </c>
    </row>
    <row r="22" spans="1:38" ht="15" customHeight="1">
      <c r="A22" s="113" t="s">
        <v>58</v>
      </c>
      <c r="B22" s="14">
        <v>5</v>
      </c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v>2</v>
      </c>
      <c r="P22" s="14">
        <v>3</v>
      </c>
      <c r="Q22" s="14">
        <v>1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1">
        <f t="shared" si="0"/>
        <v>105</v>
      </c>
      <c r="AE22" s="17">
        <v>18.48</v>
      </c>
      <c r="AF22" s="136">
        <f t="shared" si="1"/>
        <v>86.52</v>
      </c>
      <c r="AG22" s="1"/>
      <c r="AH22" s="15">
        <f t="shared" si="2"/>
        <v>12</v>
      </c>
      <c r="AI22" s="1"/>
      <c r="AJ22" s="1"/>
      <c r="AK22" s="122" t="s">
        <v>73</v>
      </c>
      <c r="AL22" s="125">
        <v>10</v>
      </c>
    </row>
    <row r="23" spans="1:38" ht="15" customHeight="1">
      <c r="A23" s="113" t="s">
        <v>153</v>
      </c>
      <c r="B23" s="14">
        <v>5</v>
      </c>
      <c r="C23" s="14">
        <v>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4</v>
      </c>
      <c r="P23" s="14">
        <v>1</v>
      </c>
      <c r="Q23" s="14"/>
      <c r="R23" s="14">
        <v>1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1">
        <f t="shared" si="0"/>
        <v>99</v>
      </c>
      <c r="AE23" s="17">
        <v>21.23</v>
      </c>
      <c r="AF23" s="136">
        <f t="shared" si="1"/>
        <v>77.77</v>
      </c>
      <c r="AG23" s="1"/>
      <c r="AH23" s="15">
        <f t="shared" si="2"/>
        <v>12</v>
      </c>
      <c r="AI23" s="1"/>
      <c r="AJ23" s="1"/>
      <c r="AK23" s="122" t="s">
        <v>74</v>
      </c>
      <c r="AL23" s="125">
        <v>9</v>
      </c>
    </row>
    <row r="24" spans="1:38" ht="15" customHeight="1">
      <c r="A24" s="113" t="s">
        <v>154</v>
      </c>
      <c r="B24" s="14">
        <v>4</v>
      </c>
      <c r="C24" s="14">
        <v>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4</v>
      </c>
      <c r="P24" s="14">
        <v>1</v>
      </c>
      <c r="Q24" s="14"/>
      <c r="R24" s="14">
        <v>1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1">
        <f t="shared" si="0"/>
        <v>89</v>
      </c>
      <c r="AE24" s="17">
        <v>30.32</v>
      </c>
      <c r="AF24" s="136">
        <f t="shared" si="1"/>
        <v>58.68</v>
      </c>
      <c r="AG24" s="1"/>
      <c r="AH24" s="15">
        <f t="shared" si="2"/>
        <v>12</v>
      </c>
      <c r="AI24" s="1"/>
      <c r="AJ24" s="1"/>
      <c r="AK24" s="122" t="s">
        <v>81</v>
      </c>
      <c r="AL24" s="125">
        <v>8</v>
      </c>
    </row>
    <row r="25" spans="1:36" ht="15" customHeight="1">
      <c r="A25" s="113" t="s">
        <v>157</v>
      </c>
      <c r="B25" s="14">
        <v>4</v>
      </c>
      <c r="C25" s="14">
        <v>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4</v>
      </c>
      <c r="P25" s="14"/>
      <c r="Q25" s="14">
        <v>1</v>
      </c>
      <c r="R25" s="14">
        <v>1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1">
        <f t="shared" si="0"/>
        <v>88</v>
      </c>
      <c r="AE25" s="17">
        <v>18.17</v>
      </c>
      <c r="AF25" s="136">
        <f t="shared" si="1"/>
        <v>69.83</v>
      </c>
      <c r="AG25" s="1"/>
      <c r="AH25" s="15">
        <f t="shared" si="2"/>
        <v>12</v>
      </c>
      <c r="AI25" s="1"/>
      <c r="AJ25" s="1"/>
    </row>
    <row r="26" spans="1:36" ht="15" customHeight="1">
      <c r="A26" s="113" t="s">
        <v>158</v>
      </c>
      <c r="B26" s="14">
        <v>5</v>
      </c>
      <c r="C26" s="14"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1</v>
      </c>
      <c r="P26" s="14"/>
      <c r="Q26" s="14">
        <v>2</v>
      </c>
      <c r="R26" s="14">
        <v>3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1">
        <f t="shared" si="0"/>
        <v>76</v>
      </c>
      <c r="AE26" s="17">
        <v>26.49</v>
      </c>
      <c r="AF26" s="136">
        <f t="shared" si="1"/>
        <v>49.510000000000005</v>
      </c>
      <c r="AG26" s="1"/>
      <c r="AH26" s="15">
        <f t="shared" si="2"/>
        <v>12</v>
      </c>
      <c r="AI26" s="1"/>
      <c r="AJ26" s="1"/>
    </row>
    <row r="27" spans="1:36" ht="15" customHeight="1">
      <c r="A27" s="113" t="s">
        <v>111</v>
      </c>
      <c r="B27" s="14">
        <v>3</v>
      </c>
      <c r="C27" s="14">
        <v>3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v>1</v>
      </c>
      <c r="O27" s="14"/>
      <c r="P27" s="14">
        <v>2</v>
      </c>
      <c r="Q27" s="14">
        <v>1</v>
      </c>
      <c r="R27" s="14">
        <v>2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1">
        <f t="shared" si="0"/>
        <v>67</v>
      </c>
      <c r="AE27" s="17">
        <v>29.51</v>
      </c>
      <c r="AF27" s="136">
        <f t="shared" si="1"/>
        <v>37.489999999999995</v>
      </c>
      <c r="AG27" s="1"/>
      <c r="AH27" s="15">
        <f t="shared" si="2"/>
        <v>12</v>
      </c>
      <c r="AI27" s="1"/>
      <c r="AJ27" s="1"/>
    </row>
    <row r="28" spans="1:36" ht="15" customHeight="1">
      <c r="A28" s="113" t="s">
        <v>54</v>
      </c>
      <c r="B28" s="14">
        <v>5</v>
      </c>
      <c r="C28" s="14">
        <v>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5</v>
      </c>
      <c r="P28" s="14"/>
      <c r="Q28" s="14"/>
      <c r="R28" s="14">
        <v>1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1">
        <f t="shared" si="0"/>
        <v>100</v>
      </c>
      <c r="AE28" s="17">
        <v>42.03</v>
      </c>
      <c r="AF28" s="136">
        <f t="shared" si="1"/>
        <v>57.97</v>
      </c>
      <c r="AG28" s="1"/>
      <c r="AH28" s="15">
        <f t="shared" si="2"/>
        <v>12</v>
      </c>
      <c r="AI28" s="1"/>
      <c r="AJ28" s="1"/>
    </row>
    <row r="29" spans="1:36" ht="15" customHeight="1">
      <c r="A29" s="113" t="s">
        <v>40</v>
      </c>
      <c r="B29" s="14">
        <v>3</v>
      </c>
      <c r="C29" s="14">
        <v>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>
        <v>5</v>
      </c>
      <c r="Q29" s="14"/>
      <c r="R29" s="14">
        <v>1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1">
        <f t="shared" si="0"/>
        <v>75</v>
      </c>
      <c r="AE29" s="17">
        <v>31.94</v>
      </c>
      <c r="AF29" s="136">
        <f t="shared" si="1"/>
        <v>43.06</v>
      </c>
      <c r="AG29" s="1"/>
      <c r="AH29" s="15">
        <f t="shared" si="2"/>
        <v>12</v>
      </c>
      <c r="AI29" s="1"/>
      <c r="AJ29" s="1"/>
    </row>
    <row r="30" spans="1:36" ht="15" customHeight="1">
      <c r="A30" s="113" t="s">
        <v>160</v>
      </c>
      <c r="B30" s="14">
        <v>5</v>
      </c>
      <c r="C30" s="14"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1</v>
      </c>
      <c r="O30" s="14">
        <v>3</v>
      </c>
      <c r="P30" s="14"/>
      <c r="Q30" s="14">
        <v>1</v>
      </c>
      <c r="R30" s="14">
        <v>1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1">
        <f t="shared" si="0"/>
        <v>99</v>
      </c>
      <c r="AE30" s="17">
        <v>18.27</v>
      </c>
      <c r="AF30" s="136">
        <f t="shared" si="1"/>
        <v>80.73</v>
      </c>
      <c r="AG30" s="1"/>
      <c r="AH30" s="15">
        <f t="shared" si="2"/>
        <v>12</v>
      </c>
      <c r="AI30" s="1"/>
      <c r="AJ30" s="1"/>
    </row>
    <row r="31" spans="1:36" ht="15" customHeight="1">
      <c r="A31" s="113" t="s">
        <v>52</v>
      </c>
      <c r="B31" s="14">
        <v>5</v>
      </c>
      <c r="C31" s="14">
        <v>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v>4</v>
      </c>
      <c r="P31" s="14">
        <v>2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1">
        <f t="shared" si="0"/>
        <v>108</v>
      </c>
      <c r="AE31" s="17">
        <v>20.26</v>
      </c>
      <c r="AF31" s="136">
        <f t="shared" si="1"/>
        <v>87.74</v>
      </c>
      <c r="AG31" s="1"/>
      <c r="AH31" s="15">
        <f t="shared" si="2"/>
        <v>12</v>
      </c>
      <c r="AI31" s="1"/>
      <c r="AJ31" s="1"/>
    </row>
    <row r="32" spans="1:36" ht="15" customHeight="1">
      <c r="A32" s="113" t="s">
        <v>133</v>
      </c>
      <c r="B32" s="14">
        <v>4</v>
      </c>
      <c r="C32" s="14">
        <v>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>
        <v>2</v>
      </c>
      <c r="Q32" s="14">
        <v>4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1">
        <f t="shared" si="0"/>
        <v>90</v>
      </c>
      <c r="AE32" s="17">
        <v>19.59</v>
      </c>
      <c r="AF32" s="136">
        <f t="shared" si="1"/>
        <v>70.41</v>
      </c>
      <c r="AG32" s="1"/>
      <c r="AH32" s="15">
        <f t="shared" si="2"/>
        <v>12</v>
      </c>
      <c r="AI32" s="1"/>
      <c r="AJ32" s="1"/>
    </row>
    <row r="33" spans="1:36" ht="15" customHeight="1">
      <c r="A33" s="113" t="s">
        <v>44</v>
      </c>
      <c r="B33" s="14">
        <v>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v>2</v>
      </c>
      <c r="P33" s="14">
        <v>4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1">
        <f t="shared" si="0"/>
        <v>116</v>
      </c>
      <c r="AE33" s="17">
        <v>22.99</v>
      </c>
      <c r="AF33" s="136">
        <f t="shared" si="1"/>
        <v>93.01</v>
      </c>
      <c r="AG33" s="1"/>
      <c r="AH33" s="15">
        <f t="shared" si="2"/>
        <v>12</v>
      </c>
      <c r="AI33" s="1"/>
      <c r="AJ33" s="1"/>
    </row>
    <row r="34" spans="1:36" ht="15" customHeight="1">
      <c r="A34" s="113" t="s">
        <v>163</v>
      </c>
      <c r="B34" s="14">
        <v>5</v>
      </c>
      <c r="C34" s="14">
        <v>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>
        <v>1</v>
      </c>
      <c r="Q34" s="14">
        <v>2</v>
      </c>
      <c r="R34" s="14">
        <v>3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1">
        <f t="shared" si="0"/>
        <v>75</v>
      </c>
      <c r="AE34" s="17">
        <v>22.45</v>
      </c>
      <c r="AF34" s="136">
        <f t="shared" si="1"/>
        <v>52.55</v>
      </c>
      <c r="AG34" s="1"/>
      <c r="AH34" s="15">
        <f t="shared" si="2"/>
        <v>12</v>
      </c>
      <c r="AI34" s="1"/>
      <c r="AJ34" s="1"/>
    </row>
    <row r="35" spans="1:36" ht="15" customHeight="1">
      <c r="A35" s="113" t="s">
        <v>164</v>
      </c>
      <c r="B35" s="14">
        <v>3</v>
      </c>
      <c r="C35" s="14">
        <v>3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>
        <v>2</v>
      </c>
      <c r="Q35" s="14">
        <v>1</v>
      </c>
      <c r="R35" s="14">
        <v>3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1">
        <f t="shared" si="0"/>
        <v>56</v>
      </c>
      <c r="AE35" s="17">
        <v>24.53</v>
      </c>
      <c r="AF35" s="136">
        <f t="shared" si="1"/>
        <v>31.47</v>
      </c>
      <c r="AG35" s="1"/>
      <c r="AH35" s="15">
        <f t="shared" si="2"/>
        <v>12</v>
      </c>
      <c r="AI35" s="1"/>
      <c r="AJ35" s="1"/>
    </row>
    <row r="36" spans="1:36" ht="15" customHeight="1">
      <c r="A36" s="113" t="s">
        <v>125</v>
      </c>
      <c r="B36" s="14">
        <v>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v>1</v>
      </c>
      <c r="P36" s="14">
        <v>2</v>
      </c>
      <c r="Q36" s="14">
        <v>1</v>
      </c>
      <c r="R36" s="14">
        <v>2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1">
        <f t="shared" si="0"/>
        <v>96</v>
      </c>
      <c r="AE36" s="17">
        <v>26.58</v>
      </c>
      <c r="AF36" s="136">
        <f t="shared" si="1"/>
        <v>69.42</v>
      </c>
      <c r="AG36" s="1"/>
      <c r="AH36" s="15">
        <f t="shared" si="2"/>
        <v>12</v>
      </c>
      <c r="AI36" s="1"/>
      <c r="AJ36" s="1"/>
    </row>
    <row r="37" spans="1:36" ht="15" customHeight="1">
      <c r="A37" s="113" t="s">
        <v>128</v>
      </c>
      <c r="B37" s="14">
        <v>3</v>
      </c>
      <c r="C37" s="14">
        <v>3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>
        <v>1</v>
      </c>
      <c r="P37" s="14">
        <v>2</v>
      </c>
      <c r="Q37" s="14">
        <v>3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1">
        <f t="shared" si="0"/>
        <v>82</v>
      </c>
      <c r="AE37" s="17">
        <v>23.35</v>
      </c>
      <c r="AF37" s="136">
        <f t="shared" si="1"/>
        <v>58.65</v>
      </c>
      <c r="AG37" s="1"/>
      <c r="AH37" s="15">
        <f t="shared" si="2"/>
        <v>12</v>
      </c>
      <c r="AI37" s="1"/>
      <c r="AJ37" s="1"/>
    </row>
    <row r="38" spans="1:36" ht="15" customHeight="1">
      <c r="A38" s="113" t="s">
        <v>76</v>
      </c>
      <c r="B38" s="14">
        <v>3</v>
      </c>
      <c r="C38" s="14">
        <v>3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v>2</v>
      </c>
      <c r="O38" s="14"/>
      <c r="P38" s="14">
        <v>1</v>
      </c>
      <c r="Q38" s="14">
        <v>1</v>
      </c>
      <c r="R38" s="14">
        <v>2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1">
        <f t="shared" si="0"/>
        <v>69</v>
      </c>
      <c r="AE38" s="17">
        <v>23.65</v>
      </c>
      <c r="AF38" s="136">
        <f t="shared" si="1"/>
        <v>45.35</v>
      </c>
      <c r="AG38" s="1"/>
      <c r="AH38" s="15">
        <f t="shared" si="2"/>
        <v>12</v>
      </c>
      <c r="AI38" s="1"/>
      <c r="AJ38" s="1"/>
    </row>
    <row r="39" spans="1:36" ht="15" customHeight="1">
      <c r="A39" s="113" t="s">
        <v>32</v>
      </c>
      <c r="B39" s="14">
        <v>4</v>
      </c>
      <c r="C39" s="14">
        <v>2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v>1</v>
      </c>
      <c r="P39" s="14">
        <v>3</v>
      </c>
      <c r="Q39" s="14">
        <v>2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1">
        <f t="shared" si="0"/>
        <v>93</v>
      </c>
      <c r="AE39" s="17">
        <v>27.6</v>
      </c>
      <c r="AF39" s="136">
        <f t="shared" si="1"/>
        <v>65.4</v>
      </c>
      <c r="AG39" s="1"/>
      <c r="AH39" s="15">
        <f t="shared" si="2"/>
        <v>12</v>
      </c>
      <c r="AI39" s="1"/>
      <c r="AJ39" s="1"/>
    </row>
    <row r="40" spans="1:36" ht="15" customHeight="1">
      <c r="A40" s="113" t="s">
        <v>50</v>
      </c>
      <c r="B40" s="14">
        <v>3</v>
      </c>
      <c r="C40" s="14">
        <v>3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v>1</v>
      </c>
      <c r="P40" s="14">
        <v>1</v>
      </c>
      <c r="Q40" s="14">
        <v>1</v>
      </c>
      <c r="R40" s="14">
        <v>3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1">
        <f t="shared" si="0"/>
        <v>57</v>
      </c>
      <c r="AE40" s="17">
        <v>31.98</v>
      </c>
      <c r="AF40" s="136">
        <f t="shared" si="1"/>
        <v>25.02</v>
      </c>
      <c r="AG40" s="1"/>
      <c r="AH40" s="15">
        <f t="shared" si="2"/>
        <v>12</v>
      </c>
      <c r="AI40" s="1"/>
      <c r="AJ40" s="1"/>
    </row>
    <row r="41" spans="1:36" ht="15" customHeight="1">
      <c r="A41" s="113" t="s">
        <v>77</v>
      </c>
      <c r="B41" s="14">
        <v>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>
        <v>1</v>
      </c>
      <c r="O41" s="14">
        <v>2</v>
      </c>
      <c r="P41" s="14">
        <v>2</v>
      </c>
      <c r="Q41" s="14">
        <v>1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1">
        <f t="shared" si="0"/>
        <v>117</v>
      </c>
      <c r="AE41" s="17">
        <v>28.58</v>
      </c>
      <c r="AF41" s="136">
        <f t="shared" si="1"/>
        <v>88.42</v>
      </c>
      <c r="AG41" s="1"/>
      <c r="AH41" s="15">
        <f t="shared" si="2"/>
        <v>12</v>
      </c>
      <c r="AI41" s="1"/>
      <c r="AJ41" s="1"/>
    </row>
    <row r="42" spans="1:36" ht="15" customHeight="1">
      <c r="A42" s="113" t="s">
        <v>120</v>
      </c>
      <c r="B42" s="14">
        <v>5</v>
      </c>
      <c r="C42" s="14">
        <v>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>
        <v>3</v>
      </c>
      <c r="Q42" s="14"/>
      <c r="R42" s="14">
        <v>3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1">
        <f t="shared" si="0"/>
        <v>77</v>
      </c>
      <c r="AE42" s="17">
        <v>26.04</v>
      </c>
      <c r="AF42" s="136">
        <f t="shared" si="1"/>
        <v>50.96</v>
      </c>
      <c r="AG42" s="1"/>
      <c r="AH42" s="15">
        <f t="shared" si="2"/>
        <v>12</v>
      </c>
      <c r="AI42" s="1"/>
      <c r="AJ42" s="1"/>
    </row>
    <row r="43" spans="1:34" ht="15" customHeight="1">
      <c r="A43" s="113" t="s">
        <v>123</v>
      </c>
      <c r="B43" s="14">
        <v>3</v>
      </c>
      <c r="C43" s="14">
        <v>3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3</v>
      </c>
      <c r="P43" s="14"/>
      <c r="Q43" s="14">
        <v>3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1">
        <f t="shared" si="0"/>
        <v>84</v>
      </c>
      <c r="AE43" s="17">
        <v>32.87</v>
      </c>
      <c r="AF43" s="136">
        <f t="shared" si="1"/>
        <v>51.13</v>
      </c>
      <c r="AH43" s="15">
        <f t="shared" si="2"/>
        <v>12</v>
      </c>
    </row>
    <row r="44" spans="1:34" ht="15" customHeight="1">
      <c r="A44" s="113" t="s">
        <v>136</v>
      </c>
      <c r="B44" s="14">
        <v>5</v>
      </c>
      <c r="C44" s="14">
        <v>1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v>3</v>
      </c>
      <c r="P44" s="14">
        <v>2</v>
      </c>
      <c r="Q44" s="14"/>
      <c r="R44" s="14">
        <v>1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1">
        <f t="shared" si="0"/>
        <v>98</v>
      </c>
      <c r="AE44" s="17">
        <v>29.99</v>
      </c>
      <c r="AF44" s="136">
        <f t="shared" si="1"/>
        <v>68.01</v>
      </c>
      <c r="AH44" s="15">
        <f t="shared" si="2"/>
        <v>12</v>
      </c>
    </row>
    <row r="45" spans="1:34" ht="15" customHeight="1">
      <c r="A45" s="113" t="s">
        <v>134</v>
      </c>
      <c r="B45" s="14">
        <v>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v>1</v>
      </c>
      <c r="O45" s="14">
        <v>1</v>
      </c>
      <c r="P45" s="14">
        <v>3</v>
      </c>
      <c r="Q45" s="14">
        <v>1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1">
        <f t="shared" si="0"/>
        <v>116</v>
      </c>
      <c r="AE45" s="17">
        <v>28.46</v>
      </c>
      <c r="AF45" s="136">
        <f t="shared" si="1"/>
        <v>87.53999999999999</v>
      </c>
      <c r="AH45" s="15">
        <f t="shared" si="2"/>
        <v>12</v>
      </c>
    </row>
    <row r="46" spans="1:34" ht="15" customHeight="1">
      <c r="A46" s="113" t="s">
        <v>119</v>
      </c>
      <c r="B46" s="14">
        <v>5</v>
      </c>
      <c r="C46" s="14">
        <v>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>
        <v>4</v>
      </c>
      <c r="P46" s="14">
        <v>2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1">
        <f t="shared" si="0"/>
        <v>108</v>
      </c>
      <c r="AE46" s="17">
        <v>20.62</v>
      </c>
      <c r="AF46" s="136">
        <f t="shared" si="1"/>
        <v>87.38</v>
      </c>
      <c r="AH46" s="15">
        <f t="shared" si="2"/>
        <v>12</v>
      </c>
    </row>
    <row r="47" spans="1:34" ht="15" customHeight="1">
      <c r="A47" s="113" t="s">
        <v>126</v>
      </c>
      <c r="B47" s="14">
        <v>4</v>
      </c>
      <c r="C47" s="14">
        <v>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v>1</v>
      </c>
      <c r="O47" s="14"/>
      <c r="P47" s="14">
        <v>3</v>
      </c>
      <c r="Q47" s="14">
        <v>1</v>
      </c>
      <c r="R47" s="14">
        <v>1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1">
        <f t="shared" si="0"/>
        <v>86</v>
      </c>
      <c r="AE47" s="17">
        <v>22.34</v>
      </c>
      <c r="AF47" s="136">
        <f t="shared" si="1"/>
        <v>63.66</v>
      </c>
      <c r="AH47" s="15">
        <f t="shared" si="2"/>
        <v>12</v>
      </c>
    </row>
    <row r="48" spans="1:34" ht="15" customHeight="1">
      <c r="A48" s="113" t="s">
        <v>172</v>
      </c>
      <c r="B48" s="14">
        <v>5</v>
      </c>
      <c r="C48" s="14">
        <v>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v>1</v>
      </c>
      <c r="O48" s="14">
        <v>2</v>
      </c>
      <c r="P48" s="14">
        <v>2</v>
      </c>
      <c r="Q48" s="14"/>
      <c r="R48" s="14">
        <v>1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1">
        <f t="shared" si="0"/>
        <v>99</v>
      </c>
      <c r="AE48" s="17">
        <v>22.5</v>
      </c>
      <c r="AF48" s="136">
        <f t="shared" si="1"/>
        <v>76.5</v>
      </c>
      <c r="AH48" s="15">
        <f t="shared" si="2"/>
        <v>12</v>
      </c>
    </row>
  </sheetData>
  <sheetProtection/>
  <mergeCells count="8">
    <mergeCell ref="B5:B6"/>
    <mergeCell ref="D5:M5"/>
    <mergeCell ref="AK19:AL19"/>
    <mergeCell ref="AK20:AL20"/>
    <mergeCell ref="N5:R5"/>
    <mergeCell ref="S5:AC5"/>
    <mergeCell ref="AK12:AL12"/>
    <mergeCell ref="AK13:AL13"/>
  </mergeCells>
  <printOptions/>
  <pageMargins left="0.3937007874015748" right="0.1968503937007874" top="0.03937007874015748" bottom="0.03937007874015748" header="0.15748031496062992" footer="0.1574803149606299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6"/>
  <sheetViews>
    <sheetView showGridLines="0" zoomScalePageLayoutView="0" workbookViewId="0" topLeftCell="A1">
      <pane ySplit="6" topLeftCell="A60" activePane="bottomLeft" state="frozen"/>
      <selection pane="topLeft" activeCell="A1" sqref="A1"/>
      <selection pane="bottomLeft" activeCell="A7" sqref="A7:A48"/>
    </sheetView>
  </sheetViews>
  <sheetFormatPr defaultColWidth="9.00390625" defaultRowHeight="12.75"/>
  <cols>
    <col min="1" max="1" width="19.375" style="0" customWidth="1"/>
    <col min="2" max="2" width="10.625" style="0" customWidth="1"/>
    <col min="3" max="6" width="3.875" style="0" customWidth="1"/>
    <col min="7" max="13" width="3.875" style="0" hidden="1" customWidth="1"/>
    <col min="14" max="17" width="8.625" style="0" customWidth="1"/>
    <col min="18" max="18" width="9.625" style="0" bestFit="1" customWidth="1"/>
    <col min="19" max="22" width="8.625" style="0" customWidth="1"/>
  </cols>
  <sheetData>
    <row r="1" spans="1:21" ht="15" customHeight="1">
      <c r="A1" s="114" t="str">
        <f>DRUŽSTVA!C9</f>
        <v>Střelecká štafeta družstev z velkorážové pistole nebo revolveru</v>
      </c>
      <c r="B1" s="1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"/>
      <c r="U1" s="1"/>
    </row>
    <row r="2" spans="1:21" ht="15" customHeight="1">
      <c r="A2" s="1" t="s">
        <v>105</v>
      </c>
      <c r="B2" s="1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ht="15" customHeight="1">
      <c r="A3" s="1" t="s">
        <v>104</v>
      </c>
      <c r="B3" s="11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</row>
    <row r="4" spans="1:21" ht="15" customHeight="1">
      <c r="A4" s="1" t="s">
        <v>91</v>
      </c>
      <c r="B4" s="1"/>
      <c r="C4" s="112"/>
      <c r="D4" s="112"/>
      <c r="E4" s="112"/>
      <c r="F4" s="112"/>
      <c r="G4" s="112"/>
      <c r="H4" s="112"/>
      <c r="I4" s="112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"/>
      <c r="U4" s="1"/>
    </row>
    <row r="5" spans="1:22" ht="15" customHeight="1" thickBot="1">
      <c r="A5" s="8"/>
      <c r="B5" s="8"/>
      <c r="C5" s="261" t="s">
        <v>30</v>
      </c>
      <c r="D5" s="262"/>
      <c r="E5" s="262"/>
      <c r="F5" s="263"/>
      <c r="G5" s="261" t="s">
        <v>107</v>
      </c>
      <c r="H5" s="262"/>
      <c r="I5" s="262"/>
      <c r="J5" s="262"/>
      <c r="K5" s="262"/>
      <c r="L5" s="263"/>
      <c r="M5" s="1"/>
      <c r="N5" s="1"/>
      <c r="O5" s="1"/>
      <c r="P5" s="1"/>
      <c r="Q5" s="1"/>
      <c r="R5" s="2" t="s">
        <v>28</v>
      </c>
      <c r="S5" s="1"/>
      <c r="T5" s="1"/>
      <c r="U5" s="126"/>
      <c r="V5" s="126"/>
    </row>
    <row r="6" spans="1:22" ht="15" customHeight="1" thickBot="1">
      <c r="A6" s="142" t="s">
        <v>57</v>
      </c>
      <c r="B6" s="36" t="s">
        <v>68</v>
      </c>
      <c r="C6" s="143">
        <v>11</v>
      </c>
      <c r="D6" s="144">
        <v>10</v>
      </c>
      <c r="E6" s="144">
        <v>9</v>
      </c>
      <c r="F6" s="145">
        <v>8</v>
      </c>
      <c r="G6" s="143">
        <v>10</v>
      </c>
      <c r="H6" s="144">
        <v>9</v>
      </c>
      <c r="I6" s="144">
        <v>8</v>
      </c>
      <c r="J6" s="144">
        <v>7</v>
      </c>
      <c r="K6" s="144">
        <v>6</v>
      </c>
      <c r="L6" s="145">
        <v>5</v>
      </c>
      <c r="M6" s="146">
        <v>0</v>
      </c>
      <c r="N6" s="143" t="s">
        <v>29</v>
      </c>
      <c r="O6" s="9" t="s">
        <v>1</v>
      </c>
      <c r="P6" s="10" t="s">
        <v>27</v>
      </c>
      <c r="Q6" s="36"/>
      <c r="R6" s="15" t="s">
        <v>26</v>
      </c>
      <c r="S6" s="36"/>
      <c r="T6" s="1"/>
      <c r="U6" s="126"/>
      <c r="V6" s="126"/>
    </row>
    <row r="7" spans="1:22" ht="15" customHeight="1">
      <c r="A7" s="147" t="s">
        <v>70</v>
      </c>
      <c r="B7" s="148">
        <v>1</v>
      </c>
      <c r="C7" s="149">
        <v>1</v>
      </c>
      <c r="D7" s="20">
        <v>1</v>
      </c>
      <c r="E7" s="20">
        <v>1</v>
      </c>
      <c r="F7" s="150"/>
      <c r="G7" s="149"/>
      <c r="H7" s="20"/>
      <c r="I7" s="20"/>
      <c r="J7" s="20"/>
      <c r="K7" s="20"/>
      <c r="L7" s="150"/>
      <c r="M7" s="25"/>
      <c r="N7" s="149">
        <f>C7*$V$8+D7*$V$9+E7*$V$10+F7*$V$11+G7*10+H7*9+I7*8+J7*7+K7*6+L7*5</f>
        <v>30</v>
      </c>
      <c r="O7" s="258">
        <v>36.14</v>
      </c>
      <c r="P7" s="255">
        <f>IF((SUM(N7:N9)-O7)&lt;0,0,SUM(N7:N9)-O7)</f>
        <v>86.86</v>
      </c>
      <c r="Q7" s="177"/>
      <c r="R7" s="15">
        <f>SUM(C7:M7)</f>
        <v>3</v>
      </c>
      <c r="S7" s="177"/>
      <c r="T7" s="1"/>
      <c r="U7" s="242" t="s">
        <v>89</v>
      </c>
      <c r="V7" s="242"/>
    </row>
    <row r="8" spans="1:22" ht="15" customHeight="1">
      <c r="A8" s="34" t="s">
        <v>42</v>
      </c>
      <c r="B8" s="151">
        <v>1</v>
      </c>
      <c r="C8" s="152"/>
      <c r="D8" s="11">
        <v>2</v>
      </c>
      <c r="E8" s="11">
        <v>3</v>
      </c>
      <c r="F8" s="153"/>
      <c r="G8" s="152"/>
      <c r="H8" s="11"/>
      <c r="I8" s="11"/>
      <c r="J8" s="11"/>
      <c r="K8" s="11"/>
      <c r="L8" s="153"/>
      <c r="M8" s="12"/>
      <c r="N8" s="152">
        <f aca="true" t="shared" si="0" ref="N8:N54">C8*$V$8+D8*$V$9+E8*$V$10+F8*$V$11+G8*10+H8*9+I8*8+J8*7+K8*6+L8*5</f>
        <v>47</v>
      </c>
      <c r="O8" s="259"/>
      <c r="P8" s="256"/>
      <c r="Q8" s="177"/>
      <c r="R8" s="15">
        <f aca="true" t="shared" si="1" ref="R8:R54">SUM(C8:M8)</f>
        <v>5</v>
      </c>
      <c r="S8" s="177"/>
      <c r="T8" s="1"/>
      <c r="U8" s="122" t="s">
        <v>72</v>
      </c>
      <c r="V8" s="125">
        <v>11</v>
      </c>
    </row>
    <row r="9" spans="1:22" ht="15" customHeight="1" thickBot="1">
      <c r="A9" s="37" t="s">
        <v>146</v>
      </c>
      <c r="B9" s="154">
        <v>1</v>
      </c>
      <c r="C9" s="155"/>
      <c r="D9" s="156">
        <v>1</v>
      </c>
      <c r="E9" s="156">
        <v>4</v>
      </c>
      <c r="F9" s="157"/>
      <c r="G9" s="158"/>
      <c r="H9" s="159"/>
      <c r="I9" s="159"/>
      <c r="J9" s="159"/>
      <c r="K9" s="159"/>
      <c r="L9" s="157"/>
      <c r="M9" s="160"/>
      <c r="N9" s="155">
        <f t="shared" si="0"/>
        <v>46</v>
      </c>
      <c r="O9" s="260"/>
      <c r="P9" s="257"/>
      <c r="Q9" s="177"/>
      <c r="R9" s="15">
        <f t="shared" si="1"/>
        <v>5</v>
      </c>
      <c r="S9" s="177"/>
      <c r="T9" s="1"/>
      <c r="U9" s="122" t="s">
        <v>73</v>
      </c>
      <c r="V9" s="125">
        <v>10</v>
      </c>
    </row>
    <row r="10" spans="1:22" ht="15" customHeight="1">
      <c r="A10" s="64" t="s">
        <v>129</v>
      </c>
      <c r="B10" s="161">
        <v>2</v>
      </c>
      <c r="C10" s="162">
        <v>1</v>
      </c>
      <c r="D10" s="63">
        <v>2</v>
      </c>
      <c r="E10" s="63"/>
      <c r="F10" s="163">
        <v>2</v>
      </c>
      <c r="G10" s="164"/>
      <c r="H10" s="165"/>
      <c r="I10" s="165"/>
      <c r="J10" s="165"/>
      <c r="K10" s="165"/>
      <c r="L10" s="163"/>
      <c r="M10" s="166"/>
      <c r="N10" s="162">
        <f t="shared" si="0"/>
        <v>47</v>
      </c>
      <c r="O10" s="258">
        <v>34.26</v>
      </c>
      <c r="P10" s="255">
        <f>IF((SUM(N10:N12)-O10)&lt;0,0,SUM(N10:N12)-O10)</f>
        <v>87.74000000000001</v>
      </c>
      <c r="Q10" s="177"/>
      <c r="R10" s="15">
        <f t="shared" si="1"/>
        <v>5</v>
      </c>
      <c r="S10" s="177"/>
      <c r="T10" s="1"/>
      <c r="U10" s="122" t="s">
        <v>74</v>
      </c>
      <c r="V10" s="125">
        <v>9</v>
      </c>
    </row>
    <row r="11" spans="1:22" ht="15" customHeight="1">
      <c r="A11" s="34" t="s">
        <v>148</v>
      </c>
      <c r="B11" s="151">
        <v>2</v>
      </c>
      <c r="C11" s="167"/>
      <c r="D11" s="13">
        <v>2</v>
      </c>
      <c r="E11" s="13">
        <v>1</v>
      </c>
      <c r="F11" s="168"/>
      <c r="G11" s="167"/>
      <c r="H11" s="13"/>
      <c r="I11" s="13"/>
      <c r="J11" s="13"/>
      <c r="K11" s="13"/>
      <c r="L11" s="168"/>
      <c r="M11" s="14"/>
      <c r="N11" s="152">
        <f t="shared" si="0"/>
        <v>29</v>
      </c>
      <c r="O11" s="259"/>
      <c r="P11" s="256"/>
      <c r="Q11" s="177"/>
      <c r="R11" s="15">
        <f t="shared" si="1"/>
        <v>3</v>
      </c>
      <c r="S11" s="177"/>
      <c r="T11" s="1"/>
      <c r="U11" s="122" t="s">
        <v>81</v>
      </c>
      <c r="V11" s="125">
        <v>8</v>
      </c>
    </row>
    <row r="12" spans="1:21" ht="15" customHeight="1" thickBot="1">
      <c r="A12" s="68" t="s">
        <v>131</v>
      </c>
      <c r="B12" s="154">
        <v>2</v>
      </c>
      <c r="C12" s="155">
        <v>1</v>
      </c>
      <c r="D12" s="156">
        <v>1</v>
      </c>
      <c r="E12" s="156">
        <v>1</v>
      </c>
      <c r="F12" s="157">
        <v>2</v>
      </c>
      <c r="G12" s="158"/>
      <c r="H12" s="159"/>
      <c r="I12" s="159"/>
      <c r="J12" s="159"/>
      <c r="K12" s="159"/>
      <c r="L12" s="157"/>
      <c r="M12" s="160"/>
      <c r="N12" s="155">
        <f t="shared" si="0"/>
        <v>46</v>
      </c>
      <c r="O12" s="260"/>
      <c r="P12" s="257"/>
      <c r="Q12" s="177"/>
      <c r="R12" s="15">
        <f t="shared" si="1"/>
        <v>5</v>
      </c>
      <c r="S12" s="177"/>
      <c r="T12" s="1"/>
      <c r="U12" s="1"/>
    </row>
    <row r="13" spans="1:20" ht="15" customHeight="1">
      <c r="A13" s="73" t="s">
        <v>60</v>
      </c>
      <c r="B13" s="161">
        <v>3</v>
      </c>
      <c r="C13" s="162"/>
      <c r="D13" s="63">
        <v>3</v>
      </c>
      <c r="E13" s="63">
        <v>2</v>
      </c>
      <c r="F13" s="169"/>
      <c r="G13" s="162"/>
      <c r="H13" s="63"/>
      <c r="I13" s="63"/>
      <c r="J13" s="63"/>
      <c r="K13" s="63"/>
      <c r="L13" s="169"/>
      <c r="M13" s="170"/>
      <c r="N13" s="162">
        <f t="shared" si="0"/>
        <v>48</v>
      </c>
      <c r="O13" s="258">
        <v>26.82</v>
      </c>
      <c r="P13" s="255">
        <f>IF((SUM(N13:N15)-O13)&lt;0,0,SUM(N13:N15)-O13)</f>
        <v>114.18</v>
      </c>
      <c r="Q13" s="177"/>
      <c r="R13" s="15">
        <f t="shared" si="1"/>
        <v>5</v>
      </c>
      <c r="S13" s="177"/>
      <c r="T13" s="1"/>
    </row>
    <row r="14" spans="1:20" ht="15" customHeight="1">
      <c r="A14" s="34" t="s">
        <v>150</v>
      </c>
      <c r="B14" s="151">
        <v>3</v>
      </c>
      <c r="C14" s="152"/>
      <c r="D14" s="11">
        <v>2</v>
      </c>
      <c r="E14" s="11">
        <v>2</v>
      </c>
      <c r="F14" s="153">
        <v>1</v>
      </c>
      <c r="G14" s="152"/>
      <c r="H14" s="11"/>
      <c r="I14" s="11"/>
      <c r="J14" s="11"/>
      <c r="K14" s="11"/>
      <c r="L14" s="153"/>
      <c r="M14" s="12"/>
      <c r="N14" s="152">
        <f t="shared" si="0"/>
        <v>46</v>
      </c>
      <c r="O14" s="259"/>
      <c r="P14" s="256"/>
      <c r="Q14" s="177"/>
      <c r="R14" s="15">
        <f t="shared" si="1"/>
        <v>5</v>
      </c>
      <c r="S14" s="177"/>
      <c r="T14" s="1"/>
    </row>
    <row r="15" spans="1:20" ht="15" customHeight="1" thickBot="1">
      <c r="A15" s="37" t="s">
        <v>124</v>
      </c>
      <c r="B15" s="154">
        <v>3</v>
      </c>
      <c r="C15" s="155">
        <v>1</v>
      </c>
      <c r="D15" s="156">
        <v>1</v>
      </c>
      <c r="E15" s="156">
        <v>2</v>
      </c>
      <c r="F15" s="171">
        <v>1</v>
      </c>
      <c r="G15" s="155"/>
      <c r="H15" s="156"/>
      <c r="I15" s="156"/>
      <c r="J15" s="156"/>
      <c r="K15" s="156"/>
      <c r="L15" s="171"/>
      <c r="M15" s="172"/>
      <c r="N15" s="155">
        <f t="shared" si="0"/>
        <v>47</v>
      </c>
      <c r="O15" s="260"/>
      <c r="P15" s="257"/>
      <c r="Q15" s="177"/>
      <c r="R15" s="15">
        <f t="shared" si="1"/>
        <v>5</v>
      </c>
      <c r="S15" s="177"/>
      <c r="T15" s="1"/>
    </row>
    <row r="16" spans="1:20" ht="15" customHeight="1">
      <c r="A16" s="64" t="s">
        <v>156</v>
      </c>
      <c r="B16" s="161">
        <v>4</v>
      </c>
      <c r="C16" s="162"/>
      <c r="D16" s="63">
        <v>1</v>
      </c>
      <c r="E16" s="63"/>
      <c r="F16" s="169">
        <v>3</v>
      </c>
      <c r="G16" s="162"/>
      <c r="H16" s="63"/>
      <c r="I16" s="63"/>
      <c r="J16" s="63"/>
      <c r="K16" s="63"/>
      <c r="L16" s="169"/>
      <c r="M16" s="170"/>
      <c r="N16" s="162">
        <f t="shared" si="0"/>
        <v>34</v>
      </c>
      <c r="O16" s="258">
        <v>24.13</v>
      </c>
      <c r="P16" s="255">
        <f>IF((SUM(N16:N18)-O16)&lt;0,0,SUM(N16:N18)-O16)</f>
        <v>98.87</v>
      </c>
      <c r="Q16" s="177"/>
      <c r="R16" s="15">
        <f t="shared" si="1"/>
        <v>4</v>
      </c>
      <c r="S16" s="177"/>
      <c r="T16" s="1"/>
    </row>
    <row r="17" spans="1:20" ht="15" customHeight="1">
      <c r="A17" s="34" t="s">
        <v>118</v>
      </c>
      <c r="B17" s="151">
        <v>4</v>
      </c>
      <c r="C17" s="152">
        <v>1</v>
      </c>
      <c r="D17" s="11">
        <v>2</v>
      </c>
      <c r="E17" s="11">
        <v>1</v>
      </c>
      <c r="F17" s="153">
        <v>1</v>
      </c>
      <c r="G17" s="152"/>
      <c r="H17" s="11"/>
      <c r="I17" s="11"/>
      <c r="J17" s="11"/>
      <c r="K17" s="11"/>
      <c r="L17" s="153"/>
      <c r="M17" s="12"/>
      <c r="N17" s="152">
        <f t="shared" si="0"/>
        <v>48</v>
      </c>
      <c r="O17" s="259"/>
      <c r="P17" s="256"/>
      <c r="Q17" s="177"/>
      <c r="R17" s="15">
        <f t="shared" si="1"/>
        <v>5</v>
      </c>
      <c r="S17" s="177"/>
      <c r="T17" s="1"/>
    </row>
    <row r="18" spans="1:21" ht="15" customHeight="1" thickBot="1">
      <c r="A18" s="68" t="s">
        <v>173</v>
      </c>
      <c r="B18" s="154">
        <v>4</v>
      </c>
      <c r="C18" s="155">
        <v>1</v>
      </c>
      <c r="D18" s="156">
        <v>3</v>
      </c>
      <c r="E18" s="156"/>
      <c r="F18" s="157"/>
      <c r="G18" s="158"/>
      <c r="H18" s="159"/>
      <c r="I18" s="159"/>
      <c r="J18" s="159"/>
      <c r="K18" s="159"/>
      <c r="L18" s="157"/>
      <c r="M18" s="160"/>
      <c r="N18" s="155">
        <f t="shared" si="0"/>
        <v>41</v>
      </c>
      <c r="O18" s="260"/>
      <c r="P18" s="257"/>
      <c r="Q18" s="177"/>
      <c r="R18" s="15">
        <f t="shared" si="1"/>
        <v>4</v>
      </c>
      <c r="S18" s="177"/>
      <c r="T18" s="1"/>
      <c r="U18" s="1"/>
    </row>
    <row r="19" spans="1:21" ht="15" customHeight="1">
      <c r="A19" s="73" t="s">
        <v>37</v>
      </c>
      <c r="B19" s="161">
        <v>5</v>
      </c>
      <c r="C19" s="162"/>
      <c r="D19" s="63">
        <v>3</v>
      </c>
      <c r="E19" s="63">
        <v>1</v>
      </c>
      <c r="F19" s="163">
        <v>1</v>
      </c>
      <c r="G19" s="164"/>
      <c r="H19" s="165"/>
      <c r="I19" s="165"/>
      <c r="J19" s="165"/>
      <c r="K19" s="165"/>
      <c r="L19" s="163"/>
      <c r="M19" s="166"/>
      <c r="N19" s="162">
        <f t="shared" si="0"/>
        <v>47</v>
      </c>
      <c r="O19" s="258">
        <v>37.8</v>
      </c>
      <c r="P19" s="255">
        <f>IF((SUM(N19:N21)-O19)&lt;0,0,SUM(N19:N21)-O19)</f>
        <v>80.2</v>
      </c>
      <c r="Q19" s="177"/>
      <c r="R19" s="15">
        <f t="shared" si="1"/>
        <v>5</v>
      </c>
      <c r="S19" s="177"/>
      <c r="T19" s="1"/>
      <c r="U19" s="1"/>
    </row>
    <row r="20" spans="1:21" ht="15" customHeight="1">
      <c r="A20" s="34" t="s">
        <v>151</v>
      </c>
      <c r="B20" s="151">
        <v>5</v>
      </c>
      <c r="C20" s="152">
        <v>1</v>
      </c>
      <c r="D20" s="11"/>
      <c r="E20" s="11">
        <v>1</v>
      </c>
      <c r="F20" s="168"/>
      <c r="G20" s="167"/>
      <c r="H20" s="13"/>
      <c r="I20" s="13"/>
      <c r="J20" s="13"/>
      <c r="K20" s="13"/>
      <c r="L20" s="168"/>
      <c r="M20" s="14"/>
      <c r="N20" s="152">
        <f t="shared" si="0"/>
        <v>20</v>
      </c>
      <c r="O20" s="259"/>
      <c r="P20" s="256"/>
      <c r="Q20" s="177"/>
      <c r="R20" s="15">
        <f t="shared" si="1"/>
        <v>2</v>
      </c>
      <c r="S20" s="177"/>
      <c r="T20" s="1"/>
      <c r="U20" s="1"/>
    </row>
    <row r="21" spans="1:21" ht="15" customHeight="1" thickBot="1">
      <c r="A21" s="37" t="s">
        <v>112</v>
      </c>
      <c r="B21" s="154">
        <v>5</v>
      </c>
      <c r="C21" s="155">
        <v>2</v>
      </c>
      <c r="D21" s="156">
        <v>2</v>
      </c>
      <c r="E21" s="156">
        <v>1</v>
      </c>
      <c r="F21" s="157"/>
      <c r="G21" s="158"/>
      <c r="H21" s="159"/>
      <c r="I21" s="159"/>
      <c r="J21" s="159"/>
      <c r="K21" s="159"/>
      <c r="L21" s="157"/>
      <c r="M21" s="160"/>
      <c r="N21" s="155">
        <f t="shared" si="0"/>
        <v>51</v>
      </c>
      <c r="O21" s="260"/>
      <c r="P21" s="257"/>
      <c r="Q21" s="177"/>
      <c r="R21" s="15">
        <f t="shared" si="1"/>
        <v>5</v>
      </c>
      <c r="S21" s="177"/>
      <c r="T21" s="1"/>
      <c r="U21" s="1"/>
    </row>
    <row r="22" spans="1:21" ht="15" customHeight="1">
      <c r="A22" s="64" t="s">
        <v>58</v>
      </c>
      <c r="B22" s="161">
        <v>6</v>
      </c>
      <c r="C22" s="162"/>
      <c r="D22" s="63">
        <v>2</v>
      </c>
      <c r="E22" s="63">
        <v>2</v>
      </c>
      <c r="F22" s="163">
        <v>1</v>
      </c>
      <c r="G22" s="164"/>
      <c r="H22" s="165"/>
      <c r="I22" s="165"/>
      <c r="J22" s="165"/>
      <c r="K22" s="165"/>
      <c r="L22" s="163"/>
      <c r="M22" s="166"/>
      <c r="N22" s="162">
        <f t="shared" si="0"/>
        <v>46</v>
      </c>
      <c r="O22" s="258">
        <v>34.13</v>
      </c>
      <c r="P22" s="255">
        <f>IF((SUM(N22:N24)-O22)&lt;0,0,SUM(N22:N24)-O22)</f>
        <v>99.87</v>
      </c>
      <c r="Q22" s="177"/>
      <c r="R22" s="15">
        <f t="shared" si="1"/>
        <v>5</v>
      </c>
      <c r="S22" s="177"/>
      <c r="T22" s="1"/>
      <c r="U22" s="1"/>
    </row>
    <row r="23" spans="1:21" ht="15" customHeight="1">
      <c r="A23" s="34" t="s">
        <v>153</v>
      </c>
      <c r="B23" s="151">
        <v>6</v>
      </c>
      <c r="C23" s="152"/>
      <c r="D23" s="11">
        <v>4</v>
      </c>
      <c r="E23" s="11">
        <v>1</v>
      </c>
      <c r="F23" s="168"/>
      <c r="G23" s="167"/>
      <c r="H23" s="13"/>
      <c r="I23" s="13"/>
      <c r="J23" s="13"/>
      <c r="K23" s="13"/>
      <c r="L23" s="168"/>
      <c r="M23" s="14"/>
      <c r="N23" s="152">
        <f t="shared" si="0"/>
        <v>49</v>
      </c>
      <c r="O23" s="259"/>
      <c r="P23" s="256"/>
      <c r="Q23" s="177"/>
      <c r="R23" s="15">
        <f t="shared" si="1"/>
        <v>5</v>
      </c>
      <c r="S23" s="177"/>
      <c r="T23" s="1"/>
      <c r="U23" s="1"/>
    </row>
    <row r="24" spans="1:21" ht="15" customHeight="1" thickBot="1">
      <c r="A24" s="68" t="s">
        <v>154</v>
      </c>
      <c r="B24" s="154">
        <v>6</v>
      </c>
      <c r="C24" s="155">
        <v>1</v>
      </c>
      <c r="D24" s="156">
        <v>1</v>
      </c>
      <c r="E24" s="156">
        <v>2</v>
      </c>
      <c r="F24" s="157"/>
      <c r="G24" s="158"/>
      <c r="H24" s="159"/>
      <c r="I24" s="159"/>
      <c r="J24" s="159"/>
      <c r="K24" s="159"/>
      <c r="L24" s="157"/>
      <c r="M24" s="160"/>
      <c r="N24" s="155">
        <f t="shared" si="0"/>
        <v>39</v>
      </c>
      <c r="O24" s="260"/>
      <c r="P24" s="257"/>
      <c r="Q24" s="177"/>
      <c r="R24" s="15">
        <f t="shared" si="1"/>
        <v>4</v>
      </c>
      <c r="S24" s="177"/>
      <c r="T24" s="1"/>
      <c r="U24" s="1"/>
    </row>
    <row r="25" spans="1:21" ht="15" customHeight="1">
      <c r="A25" s="73" t="s">
        <v>157</v>
      </c>
      <c r="B25" s="161">
        <v>7</v>
      </c>
      <c r="C25" s="162"/>
      <c r="D25" s="63"/>
      <c r="E25" s="63">
        <v>2</v>
      </c>
      <c r="F25" s="163">
        <v>1</v>
      </c>
      <c r="G25" s="164"/>
      <c r="H25" s="165"/>
      <c r="I25" s="165"/>
      <c r="J25" s="165"/>
      <c r="K25" s="165"/>
      <c r="L25" s="163"/>
      <c r="M25" s="166"/>
      <c r="N25" s="162">
        <f t="shared" si="0"/>
        <v>26</v>
      </c>
      <c r="O25" s="258">
        <v>35.45</v>
      </c>
      <c r="P25" s="255">
        <f>IF((SUM(N25:N27)-O25)&lt;0,0,SUM(N25:N27)-O25)</f>
        <v>67.55</v>
      </c>
      <c r="Q25" s="177"/>
      <c r="R25" s="15">
        <f t="shared" si="1"/>
        <v>3</v>
      </c>
      <c r="S25" s="177"/>
      <c r="T25" s="1"/>
      <c r="U25" s="1"/>
    </row>
    <row r="26" spans="1:21" ht="15" customHeight="1">
      <c r="A26" s="34" t="s">
        <v>158</v>
      </c>
      <c r="B26" s="151">
        <v>7</v>
      </c>
      <c r="C26" s="152"/>
      <c r="D26" s="11">
        <v>2</v>
      </c>
      <c r="E26" s="11">
        <v>2</v>
      </c>
      <c r="F26" s="168"/>
      <c r="G26" s="167"/>
      <c r="H26" s="13"/>
      <c r="I26" s="13"/>
      <c r="J26" s="13"/>
      <c r="K26" s="13"/>
      <c r="L26" s="168"/>
      <c r="M26" s="14"/>
      <c r="N26" s="152">
        <f t="shared" si="0"/>
        <v>38</v>
      </c>
      <c r="O26" s="259"/>
      <c r="P26" s="256"/>
      <c r="Q26" s="177"/>
      <c r="R26" s="15">
        <f t="shared" si="1"/>
        <v>4</v>
      </c>
      <c r="S26" s="177"/>
      <c r="T26" s="1"/>
      <c r="U26" s="1"/>
    </row>
    <row r="27" spans="1:21" ht="15" customHeight="1" thickBot="1">
      <c r="A27" s="37" t="s">
        <v>111</v>
      </c>
      <c r="B27" s="154">
        <v>7</v>
      </c>
      <c r="C27" s="155">
        <v>1</v>
      </c>
      <c r="D27" s="156">
        <v>1</v>
      </c>
      <c r="E27" s="156">
        <v>2</v>
      </c>
      <c r="F27" s="157"/>
      <c r="G27" s="158"/>
      <c r="H27" s="159"/>
      <c r="I27" s="159"/>
      <c r="J27" s="159"/>
      <c r="K27" s="159"/>
      <c r="L27" s="157"/>
      <c r="M27" s="160"/>
      <c r="N27" s="155">
        <f t="shared" si="0"/>
        <v>39</v>
      </c>
      <c r="O27" s="260"/>
      <c r="P27" s="257"/>
      <c r="Q27" s="177"/>
      <c r="R27" s="15">
        <f t="shared" si="1"/>
        <v>4</v>
      </c>
      <c r="S27" s="177"/>
      <c r="T27" s="1"/>
      <c r="U27" s="1"/>
    </row>
    <row r="28" spans="1:21" ht="15" customHeight="1">
      <c r="A28" s="64" t="s">
        <v>54</v>
      </c>
      <c r="B28" s="161">
        <v>8</v>
      </c>
      <c r="C28" s="162"/>
      <c r="D28" s="63">
        <v>1</v>
      </c>
      <c r="E28" s="63"/>
      <c r="F28" s="169">
        <v>1</v>
      </c>
      <c r="G28" s="164"/>
      <c r="H28" s="165"/>
      <c r="I28" s="165"/>
      <c r="J28" s="165"/>
      <c r="K28" s="165"/>
      <c r="L28" s="163"/>
      <c r="M28" s="166"/>
      <c r="N28" s="162">
        <f t="shared" si="0"/>
        <v>18</v>
      </c>
      <c r="O28" s="258">
        <v>42.12</v>
      </c>
      <c r="P28" s="255">
        <f>IF((SUM(N28:N30)-O28)&lt;0,0,SUM(N28:N30)-O28)</f>
        <v>62.88</v>
      </c>
      <c r="Q28" s="177"/>
      <c r="R28" s="15">
        <f t="shared" si="1"/>
        <v>2</v>
      </c>
      <c r="S28" s="177"/>
      <c r="T28" s="1"/>
      <c r="U28" s="1"/>
    </row>
    <row r="29" spans="1:21" ht="15" customHeight="1">
      <c r="A29" s="34" t="s">
        <v>40</v>
      </c>
      <c r="B29" s="151">
        <v>8</v>
      </c>
      <c r="C29" s="152"/>
      <c r="D29" s="11">
        <v>2</v>
      </c>
      <c r="E29" s="11">
        <v>2</v>
      </c>
      <c r="F29" s="168"/>
      <c r="G29" s="167"/>
      <c r="H29" s="13"/>
      <c r="I29" s="13"/>
      <c r="J29" s="13"/>
      <c r="K29" s="13"/>
      <c r="L29" s="168"/>
      <c r="M29" s="14"/>
      <c r="N29" s="152">
        <f t="shared" si="0"/>
        <v>38</v>
      </c>
      <c r="O29" s="259"/>
      <c r="P29" s="256"/>
      <c r="Q29" s="177"/>
      <c r="R29" s="15">
        <f t="shared" si="1"/>
        <v>4</v>
      </c>
      <c r="S29" s="177"/>
      <c r="T29" s="1"/>
      <c r="U29" s="1"/>
    </row>
    <row r="30" spans="1:21" ht="15" customHeight="1" thickBot="1">
      <c r="A30" s="68" t="s">
        <v>160</v>
      </c>
      <c r="B30" s="154">
        <v>8</v>
      </c>
      <c r="C30" s="155">
        <v>1</v>
      </c>
      <c r="D30" s="156">
        <v>3</v>
      </c>
      <c r="E30" s="156"/>
      <c r="F30" s="157">
        <v>1</v>
      </c>
      <c r="G30" s="158"/>
      <c r="H30" s="159"/>
      <c r="I30" s="159"/>
      <c r="J30" s="159"/>
      <c r="K30" s="159"/>
      <c r="L30" s="157"/>
      <c r="M30" s="160"/>
      <c r="N30" s="155">
        <f t="shared" si="0"/>
        <v>49</v>
      </c>
      <c r="O30" s="260"/>
      <c r="P30" s="257"/>
      <c r="Q30" s="177"/>
      <c r="R30" s="15">
        <f t="shared" si="1"/>
        <v>5</v>
      </c>
      <c r="S30" s="177"/>
      <c r="T30" s="1"/>
      <c r="U30" s="1"/>
    </row>
    <row r="31" spans="1:21" ht="15" customHeight="1">
      <c r="A31" s="73" t="s">
        <v>52</v>
      </c>
      <c r="B31" s="161">
        <v>9</v>
      </c>
      <c r="C31" s="162">
        <v>1</v>
      </c>
      <c r="D31" s="63">
        <v>2</v>
      </c>
      <c r="E31" s="63"/>
      <c r="F31" s="163">
        <v>2</v>
      </c>
      <c r="G31" s="164"/>
      <c r="H31" s="165"/>
      <c r="I31" s="165"/>
      <c r="J31" s="165"/>
      <c r="K31" s="165"/>
      <c r="L31" s="163"/>
      <c r="M31" s="166"/>
      <c r="N31" s="162">
        <f t="shared" si="0"/>
        <v>47</v>
      </c>
      <c r="O31" s="258">
        <v>28.67</v>
      </c>
      <c r="P31" s="255">
        <f>IF((SUM(N31:N33)-O31)&lt;0,0,SUM(N31:N33)-O31)</f>
        <v>90.33</v>
      </c>
      <c r="Q31" s="177"/>
      <c r="R31" s="15">
        <f t="shared" si="1"/>
        <v>5</v>
      </c>
      <c r="S31" s="177"/>
      <c r="T31" s="1"/>
      <c r="U31" s="1"/>
    </row>
    <row r="32" spans="1:21" ht="15" customHeight="1">
      <c r="A32" s="34" t="s">
        <v>133</v>
      </c>
      <c r="B32" s="151">
        <v>9</v>
      </c>
      <c r="C32" s="152"/>
      <c r="D32" s="11">
        <v>1</v>
      </c>
      <c r="E32" s="11"/>
      <c r="F32" s="168">
        <v>2</v>
      </c>
      <c r="G32" s="167"/>
      <c r="H32" s="13"/>
      <c r="I32" s="13"/>
      <c r="J32" s="13"/>
      <c r="K32" s="13"/>
      <c r="L32" s="168"/>
      <c r="M32" s="14"/>
      <c r="N32" s="152">
        <f t="shared" si="0"/>
        <v>26</v>
      </c>
      <c r="O32" s="259"/>
      <c r="P32" s="256"/>
      <c r="Q32" s="177"/>
      <c r="R32" s="15">
        <f t="shared" si="1"/>
        <v>3</v>
      </c>
      <c r="S32" s="177"/>
      <c r="T32" s="1"/>
      <c r="U32" s="1"/>
    </row>
    <row r="33" spans="1:21" ht="15" customHeight="1" thickBot="1">
      <c r="A33" s="37" t="s">
        <v>44</v>
      </c>
      <c r="B33" s="154">
        <v>9</v>
      </c>
      <c r="C33" s="155"/>
      <c r="D33" s="156">
        <v>2</v>
      </c>
      <c r="E33" s="156">
        <v>2</v>
      </c>
      <c r="F33" s="157">
        <v>1</v>
      </c>
      <c r="G33" s="158"/>
      <c r="H33" s="159"/>
      <c r="I33" s="159"/>
      <c r="J33" s="159"/>
      <c r="K33" s="159"/>
      <c r="L33" s="157"/>
      <c r="M33" s="160"/>
      <c r="N33" s="155">
        <f t="shared" si="0"/>
        <v>46</v>
      </c>
      <c r="O33" s="260"/>
      <c r="P33" s="257"/>
      <c r="Q33" s="177"/>
      <c r="R33" s="15">
        <f t="shared" si="1"/>
        <v>5</v>
      </c>
      <c r="S33" s="177"/>
      <c r="T33" s="1"/>
      <c r="U33" s="1"/>
    </row>
    <row r="34" spans="1:21" ht="15" customHeight="1">
      <c r="A34" s="64" t="s">
        <v>163</v>
      </c>
      <c r="B34" s="161">
        <v>10</v>
      </c>
      <c r="C34" s="162"/>
      <c r="D34" s="63">
        <v>2</v>
      </c>
      <c r="E34" s="63">
        <v>2</v>
      </c>
      <c r="F34" s="163">
        <v>1</v>
      </c>
      <c r="G34" s="164"/>
      <c r="H34" s="165"/>
      <c r="I34" s="165"/>
      <c r="J34" s="165"/>
      <c r="K34" s="165"/>
      <c r="L34" s="163"/>
      <c r="M34" s="166"/>
      <c r="N34" s="162">
        <f t="shared" si="0"/>
        <v>46</v>
      </c>
      <c r="O34" s="258">
        <v>29.24</v>
      </c>
      <c r="P34" s="255">
        <f>IF((SUM(N34:N36)-O34)&lt;0,0,SUM(N34:N36)-O34)</f>
        <v>99.76</v>
      </c>
      <c r="Q34" s="177"/>
      <c r="R34" s="15">
        <f t="shared" si="1"/>
        <v>5</v>
      </c>
      <c r="S34" s="177"/>
      <c r="T34" s="1"/>
      <c r="U34" s="1"/>
    </row>
    <row r="35" spans="1:21" ht="15" customHeight="1">
      <c r="A35" s="34" t="s">
        <v>164</v>
      </c>
      <c r="B35" s="151">
        <v>10</v>
      </c>
      <c r="C35" s="152">
        <v>1</v>
      </c>
      <c r="D35" s="11"/>
      <c r="E35" s="11">
        <v>1</v>
      </c>
      <c r="F35" s="168">
        <v>2</v>
      </c>
      <c r="G35" s="167"/>
      <c r="H35" s="13"/>
      <c r="I35" s="13"/>
      <c r="J35" s="13"/>
      <c r="K35" s="13"/>
      <c r="L35" s="168"/>
      <c r="M35" s="14"/>
      <c r="N35" s="152">
        <f t="shared" si="0"/>
        <v>36</v>
      </c>
      <c r="O35" s="259"/>
      <c r="P35" s="256"/>
      <c r="Q35" s="177"/>
      <c r="R35" s="15">
        <f t="shared" si="1"/>
        <v>4</v>
      </c>
      <c r="S35" s="177"/>
      <c r="T35" s="1"/>
      <c r="U35" s="1"/>
    </row>
    <row r="36" spans="1:21" ht="15" customHeight="1" thickBot="1">
      <c r="A36" s="68" t="s">
        <v>125</v>
      </c>
      <c r="B36" s="154">
        <v>10</v>
      </c>
      <c r="C36" s="155"/>
      <c r="D36" s="156">
        <v>3</v>
      </c>
      <c r="E36" s="156">
        <v>1</v>
      </c>
      <c r="F36" s="157">
        <v>1</v>
      </c>
      <c r="G36" s="158"/>
      <c r="H36" s="159"/>
      <c r="I36" s="159"/>
      <c r="J36" s="159"/>
      <c r="K36" s="159"/>
      <c r="L36" s="157"/>
      <c r="M36" s="160"/>
      <c r="N36" s="155">
        <f t="shared" si="0"/>
        <v>47</v>
      </c>
      <c r="O36" s="260"/>
      <c r="P36" s="257"/>
      <c r="Q36" s="177"/>
      <c r="R36" s="15">
        <f t="shared" si="1"/>
        <v>5</v>
      </c>
      <c r="S36" s="177"/>
      <c r="T36" s="1"/>
      <c r="U36" s="1"/>
    </row>
    <row r="37" spans="1:21" ht="15" customHeight="1">
      <c r="A37" s="73" t="s">
        <v>128</v>
      </c>
      <c r="B37" s="161">
        <v>11</v>
      </c>
      <c r="C37" s="162"/>
      <c r="D37" s="63">
        <v>1</v>
      </c>
      <c r="E37" s="63">
        <v>2</v>
      </c>
      <c r="F37" s="163">
        <v>1</v>
      </c>
      <c r="G37" s="164"/>
      <c r="H37" s="165"/>
      <c r="I37" s="165"/>
      <c r="J37" s="165"/>
      <c r="K37" s="165"/>
      <c r="L37" s="163"/>
      <c r="M37" s="166"/>
      <c r="N37" s="162">
        <f t="shared" si="0"/>
        <v>36</v>
      </c>
      <c r="O37" s="258">
        <v>32.33</v>
      </c>
      <c r="P37" s="255">
        <f>IF((SUM(N37:N39)-O37)&lt;0,0,SUM(N37:N39)-O37)</f>
        <v>62.67</v>
      </c>
      <c r="Q37" s="177"/>
      <c r="R37" s="15">
        <f t="shared" si="1"/>
        <v>4</v>
      </c>
      <c r="S37" s="177"/>
      <c r="T37" s="1"/>
      <c r="U37" s="1"/>
    </row>
    <row r="38" spans="1:21" ht="15" customHeight="1">
      <c r="A38" s="34" t="s">
        <v>76</v>
      </c>
      <c r="B38" s="151">
        <v>11</v>
      </c>
      <c r="C38" s="152"/>
      <c r="D38" s="11"/>
      <c r="E38" s="11">
        <v>2</v>
      </c>
      <c r="F38" s="168">
        <v>1</v>
      </c>
      <c r="G38" s="167"/>
      <c r="H38" s="13"/>
      <c r="I38" s="13"/>
      <c r="J38" s="13"/>
      <c r="K38" s="13"/>
      <c r="L38" s="168"/>
      <c r="M38" s="14"/>
      <c r="N38" s="152">
        <f t="shared" si="0"/>
        <v>26</v>
      </c>
      <c r="O38" s="259"/>
      <c r="P38" s="256"/>
      <c r="Q38" s="177"/>
      <c r="R38" s="15">
        <f t="shared" si="1"/>
        <v>3</v>
      </c>
      <c r="S38" s="177"/>
      <c r="T38" s="1"/>
      <c r="U38" s="1"/>
    </row>
    <row r="39" spans="1:21" ht="15" customHeight="1" thickBot="1">
      <c r="A39" s="37" t="s">
        <v>32</v>
      </c>
      <c r="B39" s="154">
        <v>11</v>
      </c>
      <c r="C39" s="155"/>
      <c r="D39" s="156"/>
      <c r="E39" s="156">
        <v>1</v>
      </c>
      <c r="F39" s="157">
        <v>3</v>
      </c>
      <c r="G39" s="158"/>
      <c r="H39" s="159"/>
      <c r="I39" s="159"/>
      <c r="J39" s="159"/>
      <c r="K39" s="159"/>
      <c r="L39" s="157"/>
      <c r="M39" s="160"/>
      <c r="N39" s="155">
        <f t="shared" si="0"/>
        <v>33</v>
      </c>
      <c r="O39" s="260"/>
      <c r="P39" s="257"/>
      <c r="Q39" s="177"/>
      <c r="R39" s="15">
        <f t="shared" si="1"/>
        <v>4</v>
      </c>
      <c r="S39" s="177"/>
      <c r="T39" s="1"/>
      <c r="U39" s="1"/>
    </row>
    <row r="40" spans="1:21" ht="15" customHeight="1">
      <c r="A40" s="64" t="s">
        <v>50</v>
      </c>
      <c r="B40" s="161">
        <v>12</v>
      </c>
      <c r="C40" s="162"/>
      <c r="D40" s="63">
        <v>2</v>
      </c>
      <c r="E40" s="63">
        <v>1</v>
      </c>
      <c r="F40" s="163"/>
      <c r="G40" s="164"/>
      <c r="H40" s="165"/>
      <c r="I40" s="165"/>
      <c r="J40" s="165"/>
      <c r="K40" s="165"/>
      <c r="L40" s="163"/>
      <c r="M40" s="166"/>
      <c r="N40" s="162">
        <f t="shared" si="0"/>
        <v>29</v>
      </c>
      <c r="O40" s="258">
        <v>48.09</v>
      </c>
      <c r="P40" s="255">
        <f>IF((SUM(N40:N42)-O40)&lt;0,0,SUM(N40:N42)-O40)</f>
        <v>41.91</v>
      </c>
      <c r="Q40" s="177"/>
      <c r="R40" s="15">
        <f t="shared" si="1"/>
        <v>3</v>
      </c>
      <c r="S40" s="177"/>
      <c r="T40" s="1"/>
      <c r="U40" s="1"/>
    </row>
    <row r="41" spans="1:21" ht="15" customHeight="1">
      <c r="A41" s="34" t="s">
        <v>77</v>
      </c>
      <c r="B41" s="151">
        <v>12</v>
      </c>
      <c r="C41" s="152">
        <v>2</v>
      </c>
      <c r="D41" s="11">
        <v>2</v>
      </c>
      <c r="E41" s="11"/>
      <c r="F41" s="168"/>
      <c r="G41" s="167"/>
      <c r="H41" s="13"/>
      <c r="I41" s="13"/>
      <c r="J41" s="13"/>
      <c r="K41" s="13"/>
      <c r="L41" s="168"/>
      <c r="M41" s="14"/>
      <c r="N41" s="152">
        <f t="shared" si="0"/>
        <v>42</v>
      </c>
      <c r="O41" s="259"/>
      <c r="P41" s="256"/>
      <c r="Q41" s="177"/>
      <c r="R41" s="15">
        <f t="shared" si="1"/>
        <v>4</v>
      </c>
      <c r="S41" s="177"/>
      <c r="T41" s="1"/>
      <c r="U41" s="1"/>
    </row>
    <row r="42" spans="1:21" ht="15" customHeight="1" thickBot="1">
      <c r="A42" s="173" t="s">
        <v>120</v>
      </c>
      <c r="B42" s="154">
        <v>12</v>
      </c>
      <c r="C42" s="155"/>
      <c r="D42" s="156">
        <v>1</v>
      </c>
      <c r="E42" s="156">
        <v>1</v>
      </c>
      <c r="F42" s="157"/>
      <c r="G42" s="158"/>
      <c r="H42" s="159"/>
      <c r="I42" s="159"/>
      <c r="J42" s="159"/>
      <c r="K42" s="159"/>
      <c r="L42" s="157"/>
      <c r="M42" s="160"/>
      <c r="N42" s="155">
        <f t="shared" si="0"/>
        <v>19</v>
      </c>
      <c r="O42" s="260"/>
      <c r="P42" s="257"/>
      <c r="Q42" s="177"/>
      <c r="R42" s="15">
        <f t="shared" si="1"/>
        <v>2</v>
      </c>
      <c r="S42" s="177"/>
      <c r="T42" s="1"/>
      <c r="U42" s="1"/>
    </row>
    <row r="43" spans="1:21" ht="15" customHeight="1">
      <c r="A43" s="192" t="s">
        <v>123</v>
      </c>
      <c r="B43" s="161">
        <v>13</v>
      </c>
      <c r="C43" s="162"/>
      <c r="D43" s="63">
        <v>1</v>
      </c>
      <c r="E43" s="63">
        <v>2</v>
      </c>
      <c r="F43" s="163">
        <v>1</v>
      </c>
      <c r="G43" s="164"/>
      <c r="H43" s="165"/>
      <c r="I43" s="165"/>
      <c r="J43" s="165"/>
      <c r="K43" s="165"/>
      <c r="L43" s="163"/>
      <c r="M43" s="166"/>
      <c r="N43" s="162">
        <f t="shared" si="0"/>
        <v>36</v>
      </c>
      <c r="O43" s="258">
        <v>47.87</v>
      </c>
      <c r="P43" s="255">
        <f>IF((SUM(N43:N45)-O43)&lt;0,0,SUM(N43:N45)-O43)</f>
        <v>66.13</v>
      </c>
      <c r="Q43" s="177"/>
      <c r="R43" s="15">
        <f t="shared" si="1"/>
        <v>4</v>
      </c>
      <c r="S43" s="177"/>
      <c r="T43" s="1"/>
      <c r="U43" s="1"/>
    </row>
    <row r="44" spans="1:21" ht="15" customHeight="1">
      <c r="A44" s="193" t="s">
        <v>136</v>
      </c>
      <c r="B44" s="151">
        <v>13</v>
      </c>
      <c r="C44" s="152"/>
      <c r="D44" s="11">
        <v>2</v>
      </c>
      <c r="E44" s="11">
        <v>1</v>
      </c>
      <c r="F44" s="153"/>
      <c r="G44" s="167"/>
      <c r="H44" s="13"/>
      <c r="I44" s="13"/>
      <c r="J44" s="13"/>
      <c r="K44" s="13"/>
      <c r="L44" s="168"/>
      <c r="M44" s="14"/>
      <c r="N44" s="152">
        <f t="shared" si="0"/>
        <v>29</v>
      </c>
      <c r="O44" s="259"/>
      <c r="P44" s="256"/>
      <c r="Q44" s="177"/>
      <c r="R44" s="15">
        <f t="shared" si="1"/>
        <v>3</v>
      </c>
      <c r="S44" s="177"/>
      <c r="T44" s="1"/>
      <c r="U44" s="1"/>
    </row>
    <row r="45" spans="1:21" ht="15" customHeight="1" thickBot="1">
      <c r="A45" s="194" t="s">
        <v>134</v>
      </c>
      <c r="B45" s="154">
        <v>13</v>
      </c>
      <c r="C45" s="155">
        <v>1</v>
      </c>
      <c r="D45" s="156">
        <v>2</v>
      </c>
      <c r="E45" s="156">
        <v>2</v>
      </c>
      <c r="F45" s="157"/>
      <c r="G45" s="158"/>
      <c r="H45" s="159"/>
      <c r="I45" s="159"/>
      <c r="J45" s="159"/>
      <c r="K45" s="159"/>
      <c r="L45" s="157"/>
      <c r="M45" s="160"/>
      <c r="N45" s="155">
        <f t="shared" si="0"/>
        <v>49</v>
      </c>
      <c r="O45" s="260"/>
      <c r="P45" s="257"/>
      <c r="Q45" s="177"/>
      <c r="R45" s="15">
        <f t="shared" si="1"/>
        <v>5</v>
      </c>
      <c r="S45" s="177"/>
      <c r="T45" s="1"/>
      <c r="U45" s="1"/>
    </row>
    <row r="46" spans="1:21" ht="15" customHeight="1">
      <c r="A46" s="192" t="s">
        <v>119</v>
      </c>
      <c r="B46" s="161">
        <v>14</v>
      </c>
      <c r="C46" s="162"/>
      <c r="D46" s="63"/>
      <c r="E46" s="63"/>
      <c r="F46" s="163"/>
      <c r="G46" s="164"/>
      <c r="H46" s="165"/>
      <c r="I46" s="165"/>
      <c r="J46" s="165"/>
      <c r="K46" s="165"/>
      <c r="L46" s="163"/>
      <c r="M46" s="166"/>
      <c r="N46" s="162">
        <f t="shared" si="0"/>
        <v>0</v>
      </c>
      <c r="O46" s="258"/>
      <c r="P46" s="255">
        <f>IF((SUM(N46:N48)-O46)&lt;0,0,SUM(N46:N48)-O46)</f>
        <v>0</v>
      </c>
      <c r="Q46" s="177"/>
      <c r="R46" s="15">
        <f t="shared" si="1"/>
        <v>0</v>
      </c>
      <c r="S46" s="177"/>
      <c r="T46" s="1"/>
      <c r="U46" s="1"/>
    </row>
    <row r="47" spans="1:21" ht="15" customHeight="1">
      <c r="A47" s="193" t="s">
        <v>126</v>
      </c>
      <c r="B47" s="151">
        <v>14</v>
      </c>
      <c r="C47" s="152"/>
      <c r="D47" s="11"/>
      <c r="E47" s="11"/>
      <c r="F47" s="168"/>
      <c r="G47" s="167"/>
      <c r="H47" s="13"/>
      <c r="I47" s="13"/>
      <c r="J47" s="13"/>
      <c r="K47" s="13"/>
      <c r="L47" s="168"/>
      <c r="M47" s="14"/>
      <c r="N47" s="152">
        <f t="shared" si="0"/>
        <v>0</v>
      </c>
      <c r="O47" s="259"/>
      <c r="P47" s="256"/>
      <c r="Q47" s="177"/>
      <c r="R47" s="15">
        <f t="shared" si="1"/>
        <v>0</v>
      </c>
      <c r="S47" s="177"/>
      <c r="T47" s="1"/>
      <c r="U47" s="1"/>
    </row>
    <row r="48" spans="1:21" ht="15" customHeight="1" thickBot="1">
      <c r="A48" s="194" t="s">
        <v>172</v>
      </c>
      <c r="B48" s="154">
        <v>14</v>
      </c>
      <c r="C48" s="155"/>
      <c r="D48" s="156"/>
      <c r="E48" s="156"/>
      <c r="F48" s="157"/>
      <c r="G48" s="158"/>
      <c r="H48" s="159"/>
      <c r="I48" s="159"/>
      <c r="J48" s="159"/>
      <c r="K48" s="159"/>
      <c r="L48" s="157"/>
      <c r="M48" s="160"/>
      <c r="N48" s="155">
        <f t="shared" si="0"/>
        <v>0</v>
      </c>
      <c r="O48" s="260"/>
      <c r="P48" s="257"/>
      <c r="Q48" s="177"/>
      <c r="R48" s="15">
        <f t="shared" si="1"/>
        <v>0</v>
      </c>
      <c r="S48" s="177"/>
      <c r="T48" s="1"/>
      <c r="U48" s="1"/>
    </row>
    <row r="49" spans="1:21" ht="15" customHeight="1">
      <c r="A49" s="174"/>
      <c r="B49" s="161">
        <v>15</v>
      </c>
      <c r="C49" s="162"/>
      <c r="D49" s="63"/>
      <c r="E49" s="63"/>
      <c r="F49" s="163"/>
      <c r="G49" s="164"/>
      <c r="H49" s="165"/>
      <c r="I49" s="165"/>
      <c r="J49" s="165"/>
      <c r="K49" s="165"/>
      <c r="L49" s="163"/>
      <c r="M49" s="166"/>
      <c r="N49" s="162">
        <f t="shared" si="0"/>
        <v>0</v>
      </c>
      <c r="O49" s="258"/>
      <c r="P49" s="255">
        <f>IF((SUM(N49:N51)-O49)&lt;0,0,SUM(N49:N51)-O49)</f>
        <v>0</v>
      </c>
      <c r="Q49" s="177"/>
      <c r="R49" s="15">
        <f t="shared" si="1"/>
        <v>0</v>
      </c>
      <c r="S49" s="177"/>
      <c r="T49" s="1"/>
      <c r="U49" s="1"/>
    </row>
    <row r="50" spans="1:21" ht="15" customHeight="1">
      <c r="A50" s="175"/>
      <c r="B50" s="151">
        <v>15</v>
      </c>
      <c r="C50" s="152"/>
      <c r="D50" s="11"/>
      <c r="E50" s="11"/>
      <c r="F50" s="168"/>
      <c r="G50" s="167"/>
      <c r="H50" s="13"/>
      <c r="I50" s="13"/>
      <c r="J50" s="13"/>
      <c r="K50" s="13"/>
      <c r="L50" s="168"/>
      <c r="M50" s="14"/>
      <c r="N50" s="152">
        <f t="shared" si="0"/>
        <v>0</v>
      </c>
      <c r="O50" s="259"/>
      <c r="P50" s="256"/>
      <c r="Q50" s="177"/>
      <c r="R50" s="15">
        <f t="shared" si="1"/>
        <v>0</v>
      </c>
      <c r="S50" s="177"/>
      <c r="T50" s="1"/>
      <c r="U50" s="1"/>
    </row>
    <row r="51" spans="1:21" ht="15" customHeight="1" thickBot="1">
      <c r="A51" s="176"/>
      <c r="B51" s="154">
        <v>15</v>
      </c>
      <c r="C51" s="155"/>
      <c r="D51" s="156"/>
      <c r="E51" s="156"/>
      <c r="F51" s="157"/>
      <c r="G51" s="158"/>
      <c r="H51" s="159"/>
      <c r="I51" s="159"/>
      <c r="J51" s="159"/>
      <c r="K51" s="159"/>
      <c r="L51" s="157"/>
      <c r="M51" s="160"/>
      <c r="N51" s="155">
        <f t="shared" si="0"/>
        <v>0</v>
      </c>
      <c r="O51" s="260"/>
      <c r="P51" s="257"/>
      <c r="Q51" s="177"/>
      <c r="R51" s="15">
        <f t="shared" si="1"/>
        <v>0</v>
      </c>
      <c r="S51" s="177"/>
      <c r="T51" s="1"/>
      <c r="U51" s="1"/>
    </row>
    <row r="52" spans="1:21" ht="15" customHeight="1">
      <c r="A52" s="174"/>
      <c r="B52" s="161">
        <v>16</v>
      </c>
      <c r="C52" s="162"/>
      <c r="D52" s="63"/>
      <c r="E52" s="63"/>
      <c r="F52" s="163"/>
      <c r="G52" s="164"/>
      <c r="H52" s="165"/>
      <c r="I52" s="165"/>
      <c r="J52" s="165"/>
      <c r="K52" s="165"/>
      <c r="L52" s="163"/>
      <c r="M52" s="166"/>
      <c r="N52" s="162">
        <f t="shared" si="0"/>
        <v>0</v>
      </c>
      <c r="O52" s="258"/>
      <c r="P52" s="255">
        <f>IF((SUM(N52:N54)-O52)&lt;0,0,SUM(N52:N54)-O52)</f>
        <v>0</v>
      </c>
      <c r="Q52" s="177"/>
      <c r="R52" s="15">
        <f t="shared" si="1"/>
        <v>0</v>
      </c>
      <c r="S52" s="177"/>
      <c r="T52" s="1"/>
      <c r="U52" s="1"/>
    </row>
    <row r="53" spans="1:21" ht="15" customHeight="1">
      <c r="A53" s="175"/>
      <c r="B53" s="151">
        <v>16</v>
      </c>
      <c r="C53" s="152"/>
      <c r="D53" s="11"/>
      <c r="E53" s="11"/>
      <c r="F53" s="168"/>
      <c r="G53" s="167"/>
      <c r="H53" s="13"/>
      <c r="I53" s="13"/>
      <c r="J53" s="13"/>
      <c r="K53" s="13"/>
      <c r="L53" s="168"/>
      <c r="M53" s="14"/>
      <c r="N53" s="152">
        <f t="shared" si="0"/>
        <v>0</v>
      </c>
      <c r="O53" s="259"/>
      <c r="P53" s="256"/>
      <c r="Q53" s="177"/>
      <c r="R53" s="15">
        <f t="shared" si="1"/>
        <v>0</v>
      </c>
      <c r="S53" s="177"/>
      <c r="T53" s="1"/>
      <c r="U53" s="1"/>
    </row>
    <row r="54" spans="1:21" ht="15" customHeight="1" thickBot="1">
      <c r="A54" s="176"/>
      <c r="B54" s="154">
        <v>16</v>
      </c>
      <c r="C54" s="155"/>
      <c r="D54" s="156"/>
      <c r="E54" s="156"/>
      <c r="F54" s="157"/>
      <c r="G54" s="158"/>
      <c r="H54" s="159"/>
      <c r="I54" s="159"/>
      <c r="J54" s="159"/>
      <c r="K54" s="159"/>
      <c r="L54" s="157"/>
      <c r="M54" s="160"/>
      <c r="N54" s="155">
        <f t="shared" si="0"/>
        <v>0</v>
      </c>
      <c r="O54" s="260"/>
      <c r="P54" s="257"/>
      <c r="Q54" s="177"/>
      <c r="R54" s="15">
        <f t="shared" si="1"/>
        <v>0</v>
      </c>
      <c r="S54" s="177"/>
      <c r="T54" s="1"/>
      <c r="U54" s="1"/>
    </row>
    <row r="55" spans="1:21" ht="15" customHeight="1">
      <c r="A55" s="174"/>
      <c r="B55" s="161">
        <v>17</v>
      </c>
      <c r="C55" s="162"/>
      <c r="D55" s="63"/>
      <c r="E55" s="63"/>
      <c r="F55" s="163"/>
      <c r="G55" s="164"/>
      <c r="H55" s="165"/>
      <c r="I55" s="165"/>
      <c r="J55" s="165"/>
      <c r="K55" s="165"/>
      <c r="L55" s="163"/>
      <c r="M55" s="166"/>
      <c r="N55" s="162">
        <f aca="true" t="shared" si="2" ref="N55:N66">C55*$V$8+D55*$V$9+E55*$V$10+F55*$V$11+G55*10+H55*9+I55*8+J55*7+K55*6+L55*5</f>
        <v>0</v>
      </c>
      <c r="O55" s="258"/>
      <c r="P55" s="255">
        <f>IF((SUM(N55:N57)-O55)&lt;0,0,SUM(N55:N57)-O55)</f>
        <v>0</v>
      </c>
      <c r="Q55" s="177"/>
      <c r="R55" s="15">
        <f aca="true" t="shared" si="3" ref="R55:R66">SUM(C55:M55)</f>
        <v>0</v>
      </c>
      <c r="S55" s="177"/>
      <c r="T55" s="1"/>
      <c r="U55" s="1"/>
    </row>
    <row r="56" spans="1:21" ht="15" customHeight="1">
      <c r="A56" s="175"/>
      <c r="B56" s="151">
        <v>17</v>
      </c>
      <c r="C56" s="152"/>
      <c r="D56" s="11"/>
      <c r="E56" s="11"/>
      <c r="F56" s="168"/>
      <c r="G56" s="167"/>
      <c r="H56" s="13"/>
      <c r="I56" s="13"/>
      <c r="J56" s="13"/>
      <c r="K56" s="13"/>
      <c r="L56" s="168"/>
      <c r="M56" s="14"/>
      <c r="N56" s="152">
        <f t="shared" si="2"/>
        <v>0</v>
      </c>
      <c r="O56" s="259"/>
      <c r="P56" s="256"/>
      <c r="Q56" s="177"/>
      <c r="R56" s="15">
        <f t="shared" si="3"/>
        <v>0</v>
      </c>
      <c r="S56" s="177"/>
      <c r="T56" s="1"/>
      <c r="U56" s="1"/>
    </row>
    <row r="57" spans="1:21" ht="15" customHeight="1" thickBot="1">
      <c r="A57" s="176"/>
      <c r="B57" s="154">
        <v>17</v>
      </c>
      <c r="C57" s="155"/>
      <c r="D57" s="156"/>
      <c r="E57" s="156"/>
      <c r="F57" s="157"/>
      <c r="G57" s="158"/>
      <c r="H57" s="159"/>
      <c r="I57" s="159"/>
      <c r="J57" s="159"/>
      <c r="K57" s="159"/>
      <c r="L57" s="157"/>
      <c r="M57" s="160"/>
      <c r="N57" s="155">
        <f t="shared" si="2"/>
        <v>0</v>
      </c>
      <c r="O57" s="260"/>
      <c r="P57" s="257"/>
      <c r="Q57" s="177"/>
      <c r="R57" s="15">
        <f t="shared" si="3"/>
        <v>0</v>
      </c>
      <c r="S57" s="177"/>
      <c r="T57" s="1"/>
      <c r="U57" s="1"/>
    </row>
    <row r="58" spans="1:21" ht="15" customHeight="1">
      <c r="A58" s="174"/>
      <c r="B58" s="161">
        <v>18</v>
      </c>
      <c r="C58" s="162"/>
      <c r="D58" s="63"/>
      <c r="E58" s="63"/>
      <c r="F58" s="163"/>
      <c r="G58" s="164"/>
      <c r="H58" s="165"/>
      <c r="I58" s="165"/>
      <c r="J58" s="165"/>
      <c r="K58" s="165"/>
      <c r="L58" s="163"/>
      <c r="M58" s="166"/>
      <c r="N58" s="162">
        <f t="shared" si="2"/>
        <v>0</v>
      </c>
      <c r="O58" s="258"/>
      <c r="P58" s="255">
        <f>IF((SUM(N58:N60)-O58)&lt;0,0,SUM(N58:N60)-O58)</f>
        <v>0</v>
      </c>
      <c r="Q58" s="177"/>
      <c r="R58" s="15">
        <f t="shared" si="3"/>
        <v>0</v>
      </c>
      <c r="S58" s="177"/>
      <c r="T58" s="1"/>
      <c r="U58" s="1"/>
    </row>
    <row r="59" spans="1:21" ht="15" customHeight="1">
      <c r="A59" s="175"/>
      <c r="B59" s="151">
        <v>18</v>
      </c>
      <c r="C59" s="152"/>
      <c r="D59" s="11"/>
      <c r="E59" s="11"/>
      <c r="F59" s="168"/>
      <c r="G59" s="167"/>
      <c r="H59" s="13"/>
      <c r="I59" s="13"/>
      <c r="J59" s="13"/>
      <c r="K59" s="13"/>
      <c r="L59" s="168"/>
      <c r="M59" s="14"/>
      <c r="N59" s="152">
        <f t="shared" si="2"/>
        <v>0</v>
      </c>
      <c r="O59" s="259"/>
      <c r="P59" s="256"/>
      <c r="Q59" s="177"/>
      <c r="R59" s="15">
        <f t="shared" si="3"/>
        <v>0</v>
      </c>
      <c r="S59" s="177"/>
      <c r="T59" s="1"/>
      <c r="U59" s="1"/>
    </row>
    <row r="60" spans="1:21" ht="15" customHeight="1" thickBot="1">
      <c r="A60" s="176"/>
      <c r="B60" s="154">
        <v>18</v>
      </c>
      <c r="C60" s="155"/>
      <c r="D60" s="156"/>
      <c r="E60" s="156"/>
      <c r="F60" s="157"/>
      <c r="G60" s="158"/>
      <c r="H60" s="159"/>
      <c r="I60" s="159"/>
      <c r="J60" s="159"/>
      <c r="K60" s="159"/>
      <c r="L60" s="157"/>
      <c r="M60" s="160"/>
      <c r="N60" s="155">
        <f t="shared" si="2"/>
        <v>0</v>
      </c>
      <c r="O60" s="260"/>
      <c r="P60" s="257"/>
      <c r="Q60" s="177"/>
      <c r="R60" s="15">
        <f t="shared" si="3"/>
        <v>0</v>
      </c>
      <c r="S60" s="177"/>
      <c r="T60" s="1"/>
      <c r="U60" s="1"/>
    </row>
    <row r="61" spans="1:21" ht="15" customHeight="1">
      <c r="A61" s="174"/>
      <c r="B61" s="161">
        <v>19</v>
      </c>
      <c r="C61" s="162"/>
      <c r="D61" s="63"/>
      <c r="E61" s="63"/>
      <c r="F61" s="163"/>
      <c r="G61" s="164"/>
      <c r="H61" s="165"/>
      <c r="I61" s="165"/>
      <c r="J61" s="165"/>
      <c r="K61" s="165"/>
      <c r="L61" s="163"/>
      <c r="M61" s="166"/>
      <c r="N61" s="162">
        <f t="shared" si="2"/>
        <v>0</v>
      </c>
      <c r="O61" s="258"/>
      <c r="P61" s="255">
        <f>IF((SUM(N61:N63)-O61)&lt;0,0,SUM(N61:N63)-O61)</f>
        <v>0</v>
      </c>
      <c r="Q61" s="177"/>
      <c r="R61" s="15">
        <f t="shared" si="3"/>
        <v>0</v>
      </c>
      <c r="S61" s="177"/>
      <c r="T61" s="1"/>
      <c r="U61" s="1"/>
    </row>
    <row r="62" spans="1:21" ht="15" customHeight="1">
      <c r="A62" s="175"/>
      <c r="B62" s="151">
        <v>19</v>
      </c>
      <c r="C62" s="152"/>
      <c r="D62" s="11"/>
      <c r="E62" s="11"/>
      <c r="F62" s="168"/>
      <c r="G62" s="167"/>
      <c r="H62" s="13"/>
      <c r="I62" s="13"/>
      <c r="J62" s="13"/>
      <c r="K62" s="13"/>
      <c r="L62" s="168"/>
      <c r="M62" s="14"/>
      <c r="N62" s="152">
        <f t="shared" si="2"/>
        <v>0</v>
      </c>
      <c r="O62" s="259"/>
      <c r="P62" s="256"/>
      <c r="Q62" s="177"/>
      <c r="R62" s="15">
        <f t="shared" si="3"/>
        <v>0</v>
      </c>
      <c r="S62" s="177"/>
      <c r="T62" s="1"/>
      <c r="U62" s="1"/>
    </row>
    <row r="63" spans="1:21" ht="15" customHeight="1" thickBot="1">
      <c r="A63" s="176"/>
      <c r="B63" s="154">
        <v>19</v>
      </c>
      <c r="C63" s="155"/>
      <c r="D63" s="156"/>
      <c r="E63" s="156"/>
      <c r="F63" s="157"/>
      <c r="G63" s="158"/>
      <c r="H63" s="159"/>
      <c r="I63" s="159"/>
      <c r="J63" s="159"/>
      <c r="K63" s="159"/>
      <c r="L63" s="157"/>
      <c r="M63" s="160"/>
      <c r="N63" s="155">
        <f t="shared" si="2"/>
        <v>0</v>
      </c>
      <c r="O63" s="260"/>
      <c r="P63" s="257"/>
      <c r="Q63" s="177"/>
      <c r="R63" s="15">
        <f t="shared" si="3"/>
        <v>0</v>
      </c>
      <c r="S63" s="177"/>
      <c r="T63" s="1"/>
      <c r="U63" s="1"/>
    </row>
    <row r="64" spans="1:21" ht="15" customHeight="1">
      <c r="A64" s="174"/>
      <c r="B64" s="161">
        <v>20</v>
      </c>
      <c r="C64" s="162"/>
      <c r="D64" s="63"/>
      <c r="E64" s="63"/>
      <c r="F64" s="163"/>
      <c r="G64" s="164"/>
      <c r="H64" s="165"/>
      <c r="I64" s="165"/>
      <c r="J64" s="165"/>
      <c r="K64" s="165"/>
      <c r="L64" s="163"/>
      <c r="M64" s="166"/>
      <c r="N64" s="162">
        <f t="shared" si="2"/>
        <v>0</v>
      </c>
      <c r="O64" s="258"/>
      <c r="P64" s="255">
        <f>IF((SUM(N64:N66)-O64)&lt;0,0,SUM(N64:N66)-O64)</f>
        <v>0</v>
      </c>
      <c r="Q64" s="177"/>
      <c r="R64" s="15">
        <f t="shared" si="3"/>
        <v>0</v>
      </c>
      <c r="S64" s="177"/>
      <c r="T64" s="1"/>
      <c r="U64" s="1"/>
    </row>
    <row r="65" spans="1:21" ht="15" customHeight="1">
      <c r="A65" s="175"/>
      <c r="B65" s="151">
        <v>20</v>
      </c>
      <c r="C65" s="152"/>
      <c r="D65" s="11"/>
      <c r="E65" s="11"/>
      <c r="F65" s="168"/>
      <c r="G65" s="167"/>
      <c r="H65" s="13"/>
      <c r="I65" s="13"/>
      <c r="J65" s="13"/>
      <c r="K65" s="13"/>
      <c r="L65" s="168"/>
      <c r="M65" s="14"/>
      <c r="N65" s="152">
        <f t="shared" si="2"/>
        <v>0</v>
      </c>
      <c r="O65" s="259"/>
      <c r="P65" s="256"/>
      <c r="Q65" s="177"/>
      <c r="R65" s="15">
        <f t="shared" si="3"/>
        <v>0</v>
      </c>
      <c r="S65" s="177"/>
      <c r="T65" s="1"/>
      <c r="U65" s="1"/>
    </row>
    <row r="66" spans="1:21" ht="15" customHeight="1" thickBot="1">
      <c r="A66" s="176"/>
      <c r="B66" s="154">
        <v>20</v>
      </c>
      <c r="C66" s="155"/>
      <c r="D66" s="156"/>
      <c r="E66" s="156"/>
      <c r="F66" s="157"/>
      <c r="G66" s="158"/>
      <c r="H66" s="159"/>
      <c r="I66" s="159"/>
      <c r="J66" s="159"/>
      <c r="K66" s="159"/>
      <c r="L66" s="157"/>
      <c r="M66" s="160"/>
      <c r="N66" s="155">
        <f t="shared" si="2"/>
        <v>0</v>
      </c>
      <c r="O66" s="260"/>
      <c r="P66" s="257"/>
      <c r="Q66" s="177"/>
      <c r="R66" s="15">
        <f t="shared" si="3"/>
        <v>0</v>
      </c>
      <c r="S66" s="177"/>
      <c r="T66" s="1"/>
      <c r="U66" s="1"/>
    </row>
  </sheetData>
  <sheetProtection/>
  <mergeCells count="43">
    <mergeCell ref="O61:O63"/>
    <mergeCell ref="P61:P63"/>
    <mergeCell ref="O64:O66"/>
    <mergeCell ref="P64:P66"/>
    <mergeCell ref="O55:O57"/>
    <mergeCell ref="P55:P57"/>
    <mergeCell ref="O58:O60"/>
    <mergeCell ref="P58:P60"/>
    <mergeCell ref="O52:O54"/>
    <mergeCell ref="P52:P54"/>
    <mergeCell ref="O46:O48"/>
    <mergeCell ref="P46:P48"/>
    <mergeCell ref="O49:O51"/>
    <mergeCell ref="P49:P51"/>
    <mergeCell ref="O40:O42"/>
    <mergeCell ref="P40:P42"/>
    <mergeCell ref="O43:O45"/>
    <mergeCell ref="P43:P45"/>
    <mergeCell ref="O34:O36"/>
    <mergeCell ref="P34:P36"/>
    <mergeCell ref="O37:O39"/>
    <mergeCell ref="P37:P39"/>
    <mergeCell ref="O28:O30"/>
    <mergeCell ref="P28:P30"/>
    <mergeCell ref="O31:O33"/>
    <mergeCell ref="P31:P33"/>
    <mergeCell ref="O22:O24"/>
    <mergeCell ref="P22:P24"/>
    <mergeCell ref="O25:O27"/>
    <mergeCell ref="P25:P27"/>
    <mergeCell ref="U7:V7"/>
    <mergeCell ref="C5:F5"/>
    <mergeCell ref="G5:L5"/>
    <mergeCell ref="O7:O9"/>
    <mergeCell ref="P7:P9"/>
    <mergeCell ref="O10:O12"/>
    <mergeCell ref="P10:P12"/>
    <mergeCell ref="O13:O15"/>
    <mergeCell ref="P13:P15"/>
    <mergeCell ref="O16:O18"/>
    <mergeCell ref="P16:P18"/>
    <mergeCell ref="O19:O21"/>
    <mergeCell ref="P19:P21"/>
  </mergeCells>
  <printOptions/>
  <pageMargins left="0.31496062992125984" right="0.35433070866141736" top="0.03937007874015748" bottom="0.03937007874015748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A49" sqref="A49:F66"/>
    </sheetView>
  </sheetViews>
  <sheetFormatPr defaultColWidth="9.00390625" defaultRowHeight="12.75"/>
  <cols>
    <col min="1" max="1" width="21.125" style="0" customWidth="1"/>
    <col min="2" max="2" width="8.625" style="0" customWidth="1"/>
    <col min="3" max="3" width="8.625" style="0" hidden="1" customWidth="1"/>
    <col min="4" max="4" width="8.50390625" style="3" customWidth="1"/>
    <col min="5" max="5" width="0" style="0" hidden="1" customWidth="1"/>
    <col min="6" max="6" width="13.875" style="0" bestFit="1" customWidth="1"/>
  </cols>
  <sheetData>
    <row r="1" spans="1:8" ht="15" customHeight="1">
      <c r="A1" s="114" t="str">
        <f>DRUŽSTVA!C10</f>
        <v>Akční střelba z malorážové pušky</v>
      </c>
      <c r="B1" s="5"/>
      <c r="C1" s="2"/>
      <c r="D1" s="2"/>
      <c r="E1" s="1"/>
      <c r="F1" s="1"/>
      <c r="G1" s="1"/>
      <c r="H1" s="1"/>
    </row>
    <row r="2" spans="1:8" ht="15" customHeight="1">
      <c r="A2" s="8" t="s">
        <v>96</v>
      </c>
      <c r="B2" s="8"/>
      <c r="C2" s="2"/>
      <c r="D2" s="2"/>
      <c r="E2" s="1"/>
      <c r="F2" s="1"/>
      <c r="G2" s="1"/>
      <c r="H2" s="1"/>
    </row>
    <row r="3" spans="1:8" ht="15" customHeight="1">
      <c r="A3" s="8" t="s">
        <v>97</v>
      </c>
      <c r="B3" s="1"/>
      <c r="C3" s="2"/>
      <c r="D3" s="2"/>
      <c r="E3" s="1"/>
      <c r="F3" s="1"/>
      <c r="G3" s="1"/>
      <c r="H3" s="1"/>
    </row>
    <row r="4" spans="1:8" ht="15" customHeight="1">
      <c r="A4" s="8" t="s">
        <v>98</v>
      </c>
      <c r="B4" s="1"/>
      <c r="C4" s="2"/>
      <c r="D4" s="2"/>
      <c r="E4" s="1"/>
      <c r="F4" s="1"/>
      <c r="G4" s="1"/>
      <c r="H4" s="1"/>
    </row>
    <row r="5" spans="1:8" ht="15" customHeight="1" thickBot="1">
      <c r="A5" s="8"/>
      <c r="B5" s="1"/>
      <c r="C5" s="2"/>
      <c r="D5" s="4"/>
      <c r="E5" s="1"/>
      <c r="F5" s="1"/>
      <c r="G5" s="1"/>
      <c r="H5" s="1"/>
    </row>
    <row r="6" spans="1:8" ht="15" customHeight="1" thickBot="1">
      <c r="A6" s="85" t="s">
        <v>57</v>
      </c>
      <c r="B6" s="9" t="s">
        <v>141</v>
      </c>
      <c r="C6" s="10" t="s">
        <v>142</v>
      </c>
      <c r="D6" s="9" t="s">
        <v>143</v>
      </c>
      <c r="E6" s="10" t="s">
        <v>144</v>
      </c>
      <c r="F6" s="10" t="s">
        <v>145</v>
      </c>
      <c r="G6" s="1"/>
      <c r="H6" s="1"/>
    </row>
    <row r="7" spans="1:8" ht="15" customHeight="1">
      <c r="A7" s="113" t="s">
        <v>70</v>
      </c>
      <c r="B7" s="22">
        <v>38.19</v>
      </c>
      <c r="C7" s="137">
        <f>IF(B7="","",IF(100-B7&lt;0,0,100-B7))</f>
        <v>61.81</v>
      </c>
      <c r="D7" s="22">
        <v>37.64</v>
      </c>
      <c r="E7" s="137">
        <f aca="true" t="shared" si="0" ref="E7:E48">IF(D7="","",IF(100-D7&lt;0,0,100-D7))</f>
        <v>62.36</v>
      </c>
      <c r="F7" s="137">
        <f>100-(B7+D7)/2</f>
        <v>62.085</v>
      </c>
      <c r="G7" s="1"/>
      <c r="H7" s="1"/>
    </row>
    <row r="8" spans="1:8" ht="15" customHeight="1">
      <c r="A8" s="113" t="s">
        <v>42</v>
      </c>
      <c r="B8" s="16">
        <v>33.71</v>
      </c>
      <c r="C8" s="138">
        <f aca="true" t="shared" si="1" ref="C8:C48">IF(B8="","",IF(100-B8&lt;0,0,100-B8))</f>
        <v>66.28999999999999</v>
      </c>
      <c r="D8" s="16">
        <v>48.57</v>
      </c>
      <c r="E8" s="138">
        <f t="shared" si="0"/>
        <v>51.43</v>
      </c>
      <c r="F8" s="138">
        <f aca="true" t="shared" si="2" ref="F8:F48">100-(B8+D8)/2</f>
        <v>58.86</v>
      </c>
      <c r="G8" s="1"/>
      <c r="H8" s="1"/>
    </row>
    <row r="9" spans="1:8" ht="15" customHeight="1">
      <c r="A9" s="113" t="s">
        <v>146</v>
      </c>
      <c r="B9" s="16">
        <v>100</v>
      </c>
      <c r="C9" s="138">
        <f t="shared" si="1"/>
        <v>0</v>
      </c>
      <c r="D9" s="16">
        <v>96.18</v>
      </c>
      <c r="E9" s="138">
        <f t="shared" si="0"/>
        <v>3.819999999999993</v>
      </c>
      <c r="F9" s="138">
        <f t="shared" si="2"/>
        <v>1.9099999999999966</v>
      </c>
      <c r="G9" s="1"/>
      <c r="H9" s="1"/>
    </row>
    <row r="10" spans="1:8" ht="15" customHeight="1">
      <c r="A10" s="113" t="s">
        <v>129</v>
      </c>
      <c r="B10" s="16">
        <v>40.27</v>
      </c>
      <c r="C10" s="138">
        <f t="shared" si="1"/>
        <v>59.73</v>
      </c>
      <c r="D10" s="16">
        <v>23.2</v>
      </c>
      <c r="E10" s="138">
        <f t="shared" si="0"/>
        <v>76.8</v>
      </c>
      <c r="F10" s="138">
        <f t="shared" si="2"/>
        <v>68.265</v>
      </c>
      <c r="G10" s="1"/>
      <c r="H10" s="1"/>
    </row>
    <row r="11" spans="1:8" ht="15" customHeight="1">
      <c r="A11" s="113" t="s">
        <v>148</v>
      </c>
      <c r="B11" s="16">
        <v>29.04</v>
      </c>
      <c r="C11" s="138">
        <f t="shared" si="1"/>
        <v>70.96000000000001</v>
      </c>
      <c r="D11" s="16">
        <v>27.32</v>
      </c>
      <c r="E11" s="138">
        <f t="shared" si="0"/>
        <v>72.68</v>
      </c>
      <c r="F11" s="138">
        <f t="shared" si="2"/>
        <v>71.82</v>
      </c>
      <c r="G11" s="1"/>
      <c r="H11" s="1"/>
    </row>
    <row r="12" spans="1:8" ht="15" customHeight="1">
      <c r="A12" s="113" t="s">
        <v>131</v>
      </c>
      <c r="B12" s="16">
        <v>32.88</v>
      </c>
      <c r="C12" s="138">
        <f t="shared" si="1"/>
        <v>67.12</v>
      </c>
      <c r="D12" s="16">
        <v>33.35</v>
      </c>
      <c r="E12" s="138">
        <f t="shared" si="0"/>
        <v>66.65</v>
      </c>
      <c r="F12" s="138">
        <f t="shared" si="2"/>
        <v>66.88499999999999</v>
      </c>
      <c r="G12" s="1"/>
      <c r="H12" s="1"/>
    </row>
    <row r="13" spans="1:8" ht="15" customHeight="1">
      <c r="A13" s="113" t="s">
        <v>60</v>
      </c>
      <c r="B13" s="16">
        <v>30.47</v>
      </c>
      <c r="C13" s="138">
        <f t="shared" si="1"/>
        <v>69.53</v>
      </c>
      <c r="D13" s="16">
        <v>30.75</v>
      </c>
      <c r="E13" s="138">
        <f t="shared" si="0"/>
        <v>69.25</v>
      </c>
      <c r="F13" s="138">
        <f t="shared" si="2"/>
        <v>69.39</v>
      </c>
      <c r="G13" s="1"/>
      <c r="H13" s="1"/>
    </row>
    <row r="14" spans="1:8" ht="15" customHeight="1">
      <c r="A14" s="113" t="s">
        <v>150</v>
      </c>
      <c r="B14" s="16">
        <v>51.38</v>
      </c>
      <c r="C14" s="138">
        <f t="shared" si="1"/>
        <v>48.62</v>
      </c>
      <c r="D14" s="16">
        <v>37.65</v>
      </c>
      <c r="E14" s="138">
        <f t="shared" si="0"/>
        <v>62.35</v>
      </c>
      <c r="F14" s="138">
        <f t="shared" si="2"/>
        <v>55.485</v>
      </c>
      <c r="G14" s="1"/>
      <c r="H14" s="1"/>
    </row>
    <row r="15" spans="1:8" ht="15" customHeight="1">
      <c r="A15" s="113" t="s">
        <v>124</v>
      </c>
      <c r="B15" s="16">
        <v>34.39</v>
      </c>
      <c r="C15" s="138">
        <f t="shared" si="1"/>
        <v>65.61</v>
      </c>
      <c r="D15" s="16">
        <v>27.08</v>
      </c>
      <c r="E15" s="138">
        <f t="shared" si="0"/>
        <v>72.92</v>
      </c>
      <c r="F15" s="138">
        <f t="shared" si="2"/>
        <v>69.265</v>
      </c>
      <c r="G15" s="1"/>
      <c r="H15" s="1"/>
    </row>
    <row r="16" spans="1:8" ht="15" customHeight="1">
      <c r="A16" s="113" t="s">
        <v>156</v>
      </c>
      <c r="B16" s="16">
        <v>33.09</v>
      </c>
      <c r="C16" s="138">
        <f t="shared" si="1"/>
        <v>66.91</v>
      </c>
      <c r="D16" s="16">
        <v>34.56</v>
      </c>
      <c r="E16" s="138">
        <f t="shared" si="0"/>
        <v>65.44</v>
      </c>
      <c r="F16" s="138">
        <f t="shared" si="2"/>
        <v>66.175</v>
      </c>
      <c r="G16" s="1"/>
      <c r="H16" s="1"/>
    </row>
    <row r="17" spans="1:8" ht="15" customHeight="1">
      <c r="A17" s="113" t="s">
        <v>118</v>
      </c>
      <c r="B17" s="16">
        <v>32.16</v>
      </c>
      <c r="C17" s="138">
        <f t="shared" si="1"/>
        <v>67.84</v>
      </c>
      <c r="D17" s="16">
        <v>23.31</v>
      </c>
      <c r="E17" s="138">
        <f t="shared" si="0"/>
        <v>76.69</v>
      </c>
      <c r="F17" s="138">
        <f t="shared" si="2"/>
        <v>72.265</v>
      </c>
      <c r="G17" s="1"/>
      <c r="H17" s="1"/>
    </row>
    <row r="18" spans="1:8" ht="15" customHeight="1">
      <c r="A18" s="113" t="s">
        <v>173</v>
      </c>
      <c r="B18" s="16">
        <v>36.03</v>
      </c>
      <c r="C18" s="138">
        <f t="shared" si="1"/>
        <v>63.97</v>
      </c>
      <c r="D18" s="16">
        <v>27</v>
      </c>
      <c r="E18" s="138">
        <f t="shared" si="0"/>
        <v>73</v>
      </c>
      <c r="F18" s="138">
        <f t="shared" si="2"/>
        <v>68.485</v>
      </c>
      <c r="G18" s="1"/>
      <c r="H18" s="1"/>
    </row>
    <row r="19" spans="1:8" ht="15" customHeight="1">
      <c r="A19" s="113" t="s">
        <v>37</v>
      </c>
      <c r="B19" s="16">
        <v>42.79</v>
      </c>
      <c r="C19" s="138">
        <f t="shared" si="1"/>
        <v>57.21</v>
      </c>
      <c r="D19" s="16">
        <v>35.07</v>
      </c>
      <c r="E19" s="138">
        <f t="shared" si="0"/>
        <v>64.93</v>
      </c>
      <c r="F19" s="138">
        <f t="shared" si="2"/>
        <v>61.07</v>
      </c>
      <c r="G19" s="1"/>
      <c r="H19" s="1"/>
    </row>
    <row r="20" spans="1:8" ht="15" customHeight="1">
      <c r="A20" s="113" t="s">
        <v>151</v>
      </c>
      <c r="B20" s="16">
        <v>31.73</v>
      </c>
      <c r="C20" s="138">
        <f t="shared" si="1"/>
        <v>68.27</v>
      </c>
      <c r="D20" s="16">
        <v>25.17</v>
      </c>
      <c r="E20" s="138">
        <f t="shared" si="0"/>
        <v>74.83</v>
      </c>
      <c r="F20" s="138">
        <f t="shared" si="2"/>
        <v>71.55</v>
      </c>
      <c r="G20" s="1"/>
      <c r="H20" s="1"/>
    </row>
    <row r="21" spans="1:8" ht="15" customHeight="1">
      <c r="A21" s="113" t="s">
        <v>112</v>
      </c>
      <c r="B21" s="16">
        <v>28.07</v>
      </c>
      <c r="C21" s="138">
        <f t="shared" si="1"/>
        <v>71.93</v>
      </c>
      <c r="D21" s="16">
        <v>29.85</v>
      </c>
      <c r="E21" s="138">
        <f t="shared" si="0"/>
        <v>70.15</v>
      </c>
      <c r="F21" s="138">
        <f t="shared" si="2"/>
        <v>71.03999999999999</v>
      </c>
      <c r="G21" s="1"/>
      <c r="H21" s="1"/>
    </row>
    <row r="22" spans="1:8" ht="15" customHeight="1">
      <c r="A22" s="113" t="s">
        <v>58</v>
      </c>
      <c r="B22" s="16">
        <v>36.96</v>
      </c>
      <c r="C22" s="138">
        <f t="shared" si="1"/>
        <v>63.04</v>
      </c>
      <c r="D22" s="16">
        <v>25.85</v>
      </c>
      <c r="E22" s="138">
        <f t="shared" si="0"/>
        <v>74.15</v>
      </c>
      <c r="F22" s="138">
        <f t="shared" si="2"/>
        <v>68.595</v>
      </c>
      <c r="G22" s="1"/>
      <c r="H22" s="1"/>
    </row>
    <row r="23" spans="1:8" ht="15" customHeight="1">
      <c r="A23" s="113" t="s">
        <v>153</v>
      </c>
      <c r="B23" s="16">
        <v>46.02</v>
      </c>
      <c r="C23" s="138">
        <f t="shared" si="1"/>
        <v>53.98</v>
      </c>
      <c r="D23" s="16">
        <v>51.05</v>
      </c>
      <c r="E23" s="138">
        <f t="shared" si="0"/>
        <v>48.95</v>
      </c>
      <c r="F23" s="138">
        <f t="shared" si="2"/>
        <v>51.465</v>
      </c>
      <c r="G23" s="1"/>
      <c r="H23" s="1"/>
    </row>
    <row r="24" spans="1:8" ht="15" customHeight="1">
      <c r="A24" s="113" t="s">
        <v>154</v>
      </c>
      <c r="B24" s="16">
        <v>66.79</v>
      </c>
      <c r="C24" s="138">
        <f t="shared" si="1"/>
        <v>33.209999999999994</v>
      </c>
      <c r="D24" s="16">
        <v>64.93</v>
      </c>
      <c r="E24" s="138">
        <f t="shared" si="0"/>
        <v>35.06999999999999</v>
      </c>
      <c r="F24" s="138">
        <f t="shared" si="2"/>
        <v>34.139999999999986</v>
      </c>
      <c r="G24" s="1"/>
      <c r="H24" s="1"/>
    </row>
    <row r="25" spans="1:8" ht="15" customHeight="1">
      <c r="A25" s="113" t="s">
        <v>157</v>
      </c>
      <c r="B25" s="16">
        <v>34.22</v>
      </c>
      <c r="C25" s="138">
        <f t="shared" si="1"/>
        <v>65.78</v>
      </c>
      <c r="D25" s="16">
        <v>60.82</v>
      </c>
      <c r="E25" s="138">
        <f t="shared" si="0"/>
        <v>39.18</v>
      </c>
      <c r="F25" s="138">
        <f t="shared" si="2"/>
        <v>52.480000000000004</v>
      </c>
      <c r="G25" s="1"/>
      <c r="H25" s="1"/>
    </row>
    <row r="26" spans="1:8" ht="15" customHeight="1">
      <c r="A26" s="113" t="s">
        <v>158</v>
      </c>
      <c r="B26" s="16">
        <v>98.18</v>
      </c>
      <c r="C26" s="138">
        <f t="shared" si="1"/>
        <v>1.8199999999999932</v>
      </c>
      <c r="D26" s="16">
        <v>58.98</v>
      </c>
      <c r="E26" s="138">
        <f t="shared" si="0"/>
        <v>41.02</v>
      </c>
      <c r="F26" s="138">
        <f t="shared" si="2"/>
        <v>21.42</v>
      </c>
      <c r="G26" s="1"/>
      <c r="H26" s="1"/>
    </row>
    <row r="27" spans="1:8" ht="15" customHeight="1">
      <c r="A27" s="113" t="s">
        <v>111</v>
      </c>
      <c r="B27" s="16">
        <v>66.78</v>
      </c>
      <c r="C27" s="138">
        <f t="shared" si="1"/>
        <v>33.22</v>
      </c>
      <c r="D27" s="16">
        <v>53.1</v>
      </c>
      <c r="E27" s="138">
        <f t="shared" si="0"/>
        <v>46.9</v>
      </c>
      <c r="F27" s="138">
        <f t="shared" si="2"/>
        <v>40.06</v>
      </c>
      <c r="G27" s="1"/>
      <c r="H27" s="1"/>
    </row>
    <row r="28" spans="1:8" ht="15" customHeight="1">
      <c r="A28" s="113" t="s">
        <v>54</v>
      </c>
      <c r="B28" s="16">
        <v>40.25</v>
      </c>
      <c r="C28" s="138">
        <f t="shared" si="1"/>
        <v>59.75</v>
      </c>
      <c r="D28" s="16">
        <v>40.24</v>
      </c>
      <c r="E28" s="138">
        <f t="shared" si="0"/>
        <v>59.76</v>
      </c>
      <c r="F28" s="138">
        <f t="shared" si="2"/>
        <v>59.754999999999995</v>
      </c>
      <c r="G28" s="1"/>
      <c r="H28" s="1"/>
    </row>
    <row r="29" spans="1:8" ht="15" customHeight="1">
      <c r="A29" s="113" t="s">
        <v>40</v>
      </c>
      <c r="B29" s="16">
        <v>76.91</v>
      </c>
      <c r="C29" s="138">
        <f t="shared" si="1"/>
        <v>23.090000000000003</v>
      </c>
      <c r="D29" s="16">
        <v>46.4</v>
      </c>
      <c r="E29" s="138">
        <f t="shared" si="0"/>
        <v>53.6</v>
      </c>
      <c r="F29" s="138">
        <f t="shared" si="2"/>
        <v>38.345</v>
      </c>
      <c r="G29" s="1"/>
      <c r="H29" s="1"/>
    </row>
    <row r="30" spans="1:8" ht="15" customHeight="1">
      <c r="A30" s="113" t="s">
        <v>160</v>
      </c>
      <c r="B30" s="16">
        <v>29.86</v>
      </c>
      <c r="C30" s="138">
        <f t="shared" si="1"/>
        <v>70.14</v>
      </c>
      <c r="D30" s="16">
        <v>32.83</v>
      </c>
      <c r="E30" s="138">
        <f t="shared" si="0"/>
        <v>67.17</v>
      </c>
      <c r="F30" s="138">
        <f t="shared" si="2"/>
        <v>68.655</v>
      </c>
      <c r="G30" s="1"/>
      <c r="H30" s="1"/>
    </row>
    <row r="31" spans="1:8" ht="15" customHeight="1">
      <c r="A31" s="113" t="s">
        <v>52</v>
      </c>
      <c r="B31" s="16">
        <v>21.94</v>
      </c>
      <c r="C31" s="138">
        <f t="shared" si="1"/>
        <v>78.06</v>
      </c>
      <c r="D31" s="16">
        <v>34.6</v>
      </c>
      <c r="E31" s="138">
        <f t="shared" si="0"/>
        <v>65.4</v>
      </c>
      <c r="F31" s="138">
        <f t="shared" si="2"/>
        <v>71.72999999999999</v>
      </c>
      <c r="G31" s="1"/>
      <c r="H31" s="1"/>
    </row>
    <row r="32" spans="1:8" ht="15" customHeight="1">
      <c r="A32" s="113" t="s">
        <v>133</v>
      </c>
      <c r="B32" s="16">
        <v>48.38</v>
      </c>
      <c r="C32" s="138">
        <f t="shared" si="1"/>
        <v>51.62</v>
      </c>
      <c r="D32" s="16">
        <v>52.13</v>
      </c>
      <c r="E32" s="138">
        <f t="shared" si="0"/>
        <v>47.87</v>
      </c>
      <c r="F32" s="138">
        <f t="shared" si="2"/>
        <v>49.745</v>
      </c>
      <c r="G32" s="1"/>
      <c r="H32" s="1"/>
    </row>
    <row r="33" spans="1:8" ht="15" customHeight="1">
      <c r="A33" s="113" t="s">
        <v>44</v>
      </c>
      <c r="B33" s="16">
        <v>23.54</v>
      </c>
      <c r="C33" s="138">
        <f t="shared" si="1"/>
        <v>76.46000000000001</v>
      </c>
      <c r="D33" s="16">
        <v>25.46</v>
      </c>
      <c r="E33" s="138">
        <f t="shared" si="0"/>
        <v>74.53999999999999</v>
      </c>
      <c r="F33" s="138">
        <f t="shared" si="2"/>
        <v>75.5</v>
      </c>
      <c r="G33" s="1"/>
      <c r="H33" s="1"/>
    </row>
    <row r="34" spans="1:8" ht="15" customHeight="1">
      <c r="A34" s="113" t="s">
        <v>163</v>
      </c>
      <c r="B34" s="16">
        <v>45.56</v>
      </c>
      <c r="C34" s="138">
        <f t="shared" si="1"/>
        <v>54.44</v>
      </c>
      <c r="D34" s="16">
        <v>47.23</v>
      </c>
      <c r="E34" s="138">
        <f t="shared" si="0"/>
        <v>52.77</v>
      </c>
      <c r="F34" s="138">
        <f t="shared" si="2"/>
        <v>53.605000000000004</v>
      </c>
      <c r="G34" s="1"/>
      <c r="H34" s="1"/>
    </row>
    <row r="35" spans="1:8" ht="15" customHeight="1">
      <c r="A35" s="113" t="s">
        <v>164</v>
      </c>
      <c r="B35" s="16">
        <v>37.99</v>
      </c>
      <c r="C35" s="138">
        <f t="shared" si="1"/>
        <v>62.01</v>
      </c>
      <c r="D35" s="16">
        <v>48.8</v>
      </c>
      <c r="E35" s="138">
        <f t="shared" si="0"/>
        <v>51.2</v>
      </c>
      <c r="F35" s="138">
        <f t="shared" si="2"/>
        <v>56.605000000000004</v>
      </c>
      <c r="G35" s="1"/>
      <c r="H35" s="1"/>
    </row>
    <row r="36" spans="1:8" ht="15" customHeight="1">
      <c r="A36" s="113" t="s">
        <v>125</v>
      </c>
      <c r="B36" s="16">
        <v>27.94</v>
      </c>
      <c r="C36" s="138">
        <f t="shared" si="1"/>
        <v>72.06</v>
      </c>
      <c r="D36" s="16">
        <v>32.76</v>
      </c>
      <c r="E36" s="138">
        <f t="shared" si="0"/>
        <v>67.24000000000001</v>
      </c>
      <c r="F36" s="138">
        <f t="shared" si="2"/>
        <v>69.65</v>
      </c>
      <c r="G36" s="1"/>
      <c r="H36" s="1"/>
    </row>
    <row r="37" spans="1:8" ht="15" customHeight="1">
      <c r="A37" s="113" t="s">
        <v>128</v>
      </c>
      <c r="B37" s="16">
        <v>48.81</v>
      </c>
      <c r="C37" s="138">
        <f t="shared" si="1"/>
        <v>51.19</v>
      </c>
      <c r="D37" s="16">
        <v>33.55</v>
      </c>
      <c r="E37" s="138">
        <f t="shared" si="0"/>
        <v>66.45</v>
      </c>
      <c r="F37" s="138">
        <f t="shared" si="2"/>
        <v>58.82</v>
      </c>
      <c r="G37" s="1"/>
      <c r="H37" s="1"/>
    </row>
    <row r="38" spans="1:6" ht="15" customHeight="1">
      <c r="A38" s="113" t="s">
        <v>76</v>
      </c>
      <c r="B38" s="16">
        <v>28.08</v>
      </c>
      <c r="C38" s="138">
        <f t="shared" si="1"/>
        <v>71.92</v>
      </c>
      <c r="D38" s="16">
        <v>26.93</v>
      </c>
      <c r="E38" s="138">
        <f t="shared" si="0"/>
        <v>73.07</v>
      </c>
      <c r="F38" s="138">
        <f t="shared" si="2"/>
        <v>72.495</v>
      </c>
    </row>
    <row r="39" spans="1:6" ht="15" customHeight="1">
      <c r="A39" s="113" t="s">
        <v>32</v>
      </c>
      <c r="B39" s="16">
        <v>52.89</v>
      </c>
      <c r="C39" s="138">
        <f t="shared" si="1"/>
        <v>47.11</v>
      </c>
      <c r="D39" s="16">
        <v>29.17</v>
      </c>
      <c r="E39" s="138">
        <f t="shared" si="0"/>
        <v>70.83</v>
      </c>
      <c r="F39" s="138">
        <f t="shared" si="2"/>
        <v>58.97</v>
      </c>
    </row>
    <row r="40" spans="1:6" ht="15" customHeight="1">
      <c r="A40" s="113" t="s">
        <v>50</v>
      </c>
      <c r="B40" s="16">
        <v>56.2</v>
      </c>
      <c r="C40" s="138">
        <f t="shared" si="1"/>
        <v>43.8</v>
      </c>
      <c r="D40" s="16">
        <v>57</v>
      </c>
      <c r="E40" s="138">
        <f t="shared" si="0"/>
        <v>43</v>
      </c>
      <c r="F40" s="138">
        <f t="shared" si="2"/>
        <v>43.4</v>
      </c>
    </row>
    <row r="41" spans="1:6" ht="15" customHeight="1">
      <c r="A41" s="113" t="s">
        <v>77</v>
      </c>
      <c r="B41" s="16">
        <v>59.01</v>
      </c>
      <c r="C41" s="138">
        <f t="shared" si="1"/>
        <v>40.99</v>
      </c>
      <c r="D41" s="16">
        <v>29.39</v>
      </c>
      <c r="E41" s="138">
        <f t="shared" si="0"/>
        <v>70.61</v>
      </c>
      <c r="F41" s="138">
        <f t="shared" si="2"/>
        <v>55.8</v>
      </c>
    </row>
    <row r="42" spans="1:6" ht="15" customHeight="1">
      <c r="A42" s="113" t="s">
        <v>120</v>
      </c>
      <c r="B42" s="16">
        <v>100</v>
      </c>
      <c r="C42" s="138">
        <f t="shared" si="1"/>
        <v>0</v>
      </c>
      <c r="D42" s="16">
        <v>100</v>
      </c>
      <c r="E42" s="138">
        <f t="shared" si="0"/>
        <v>0</v>
      </c>
      <c r="F42" s="138">
        <f t="shared" si="2"/>
        <v>0</v>
      </c>
    </row>
    <row r="43" spans="1:6" ht="15" customHeight="1">
      <c r="A43" s="113" t="s">
        <v>123</v>
      </c>
      <c r="B43" s="16">
        <v>73.22</v>
      </c>
      <c r="C43" s="138">
        <f t="shared" si="1"/>
        <v>26.78</v>
      </c>
      <c r="D43" s="16">
        <v>100</v>
      </c>
      <c r="E43" s="138">
        <f t="shared" si="0"/>
        <v>0</v>
      </c>
      <c r="F43" s="138">
        <f t="shared" si="2"/>
        <v>13.39</v>
      </c>
    </row>
    <row r="44" spans="1:6" ht="15" customHeight="1">
      <c r="A44" s="113" t="s">
        <v>136</v>
      </c>
      <c r="B44" s="16">
        <v>32.51</v>
      </c>
      <c r="C44" s="138">
        <f t="shared" si="1"/>
        <v>67.49000000000001</v>
      </c>
      <c r="D44" s="16">
        <v>30.08</v>
      </c>
      <c r="E44" s="138">
        <f t="shared" si="0"/>
        <v>69.92</v>
      </c>
      <c r="F44" s="138">
        <f t="shared" si="2"/>
        <v>68.705</v>
      </c>
    </row>
    <row r="45" spans="1:6" ht="15" customHeight="1">
      <c r="A45" s="113" t="s">
        <v>134</v>
      </c>
      <c r="B45" s="16">
        <v>100</v>
      </c>
      <c r="C45" s="138">
        <f t="shared" si="1"/>
        <v>0</v>
      </c>
      <c r="D45" s="16">
        <v>100</v>
      </c>
      <c r="E45" s="138">
        <f t="shared" si="0"/>
        <v>0</v>
      </c>
      <c r="F45" s="138">
        <f t="shared" si="2"/>
        <v>0</v>
      </c>
    </row>
    <row r="46" spans="1:6" ht="15" customHeight="1">
      <c r="A46" s="113" t="s">
        <v>119</v>
      </c>
      <c r="B46" s="16">
        <v>35.78</v>
      </c>
      <c r="C46" s="138">
        <f t="shared" si="1"/>
        <v>64.22</v>
      </c>
      <c r="D46" s="16">
        <v>26.98</v>
      </c>
      <c r="E46" s="138">
        <f t="shared" si="0"/>
        <v>73.02</v>
      </c>
      <c r="F46" s="138">
        <f t="shared" si="2"/>
        <v>68.62</v>
      </c>
    </row>
    <row r="47" spans="1:6" ht="15" customHeight="1">
      <c r="A47" s="113" t="s">
        <v>126</v>
      </c>
      <c r="B47" s="16">
        <v>100</v>
      </c>
      <c r="C47" s="138">
        <f t="shared" si="1"/>
        <v>0</v>
      </c>
      <c r="D47" s="16">
        <v>100</v>
      </c>
      <c r="E47" s="138">
        <f t="shared" si="0"/>
        <v>0</v>
      </c>
      <c r="F47" s="138">
        <f t="shared" si="2"/>
        <v>0</v>
      </c>
    </row>
    <row r="48" spans="1:6" ht="15" customHeight="1">
      <c r="A48" s="113" t="s">
        <v>172</v>
      </c>
      <c r="B48" s="16">
        <v>33.01</v>
      </c>
      <c r="C48" s="138">
        <f t="shared" si="1"/>
        <v>66.99000000000001</v>
      </c>
      <c r="D48" s="16">
        <v>24.75</v>
      </c>
      <c r="E48" s="138">
        <f t="shared" si="0"/>
        <v>75.25</v>
      </c>
      <c r="F48" s="138">
        <f t="shared" si="2"/>
        <v>71.12</v>
      </c>
    </row>
    <row r="49" ht="15" customHeight="1">
      <c r="D49"/>
    </row>
    <row r="50" ht="15" customHeight="1">
      <c r="D50"/>
    </row>
    <row r="51" ht="15" customHeight="1">
      <c r="D51"/>
    </row>
    <row r="52" ht="15" customHeight="1">
      <c r="D52"/>
    </row>
    <row r="53" ht="15" customHeight="1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</sheetData>
  <sheetProtection/>
  <conditionalFormatting sqref="B7:D48">
    <cfRule type="cellIs" priority="1" dxfId="5" operator="greaterThanOrEqual" stopIfTrue="1">
      <formula>100</formula>
    </cfRule>
  </conditionalFormatting>
  <printOptions/>
  <pageMargins left="1.062992125984252" right="0.1968503937007874" top="0.22" bottom="0.03937007874015748" header="0.31" footer="0.15748031496062992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Zdeněk Kruba</cp:lastModifiedBy>
  <cp:lastPrinted>2016-06-04T12:49:11Z</cp:lastPrinted>
  <dcterms:created xsi:type="dcterms:W3CDTF">2003-04-01T12:06:07Z</dcterms:created>
  <dcterms:modified xsi:type="dcterms:W3CDTF">2016-06-05T17:23:23Z</dcterms:modified>
  <cp:category/>
  <cp:version/>
  <cp:contentType/>
  <cp:contentStatus/>
</cp:coreProperties>
</file>